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ruxelles-Brussel\Controle Financier\3 CAF\8 Questions - Communication (Parlement - CG - BG -...)\2021 CGPF Circulaire 128 Rapportage financier des caisses d'allocations familiales sur une base annuelle\Irispedia\"/>
    </mc:Choice>
  </mc:AlternateContent>
  <xr:revisionPtr revIDLastSave="0" documentId="13_ncr:1_{F22DFCA5-E866-46E5-BEF8-099DAABB2BF7}" xr6:coauthVersionLast="47" xr6:coauthVersionMax="47" xr10:uidLastSave="{00000000-0000-0000-0000-000000000000}"/>
  <bookViews>
    <workbookView xWindow="-108" yWindow="-108" windowWidth="23256" windowHeight="12576" tabRatio="976" xr2:uid="{00000000-000D-0000-FFFF-FFFF00000000}"/>
  </bookViews>
  <sheets>
    <sheet name="1-Don. générales-Algemene geg." sheetId="50" r:id="rId1"/>
    <sheet name="2-Bilan-Balans" sheetId="39" r:id="rId2"/>
    <sheet name="3-Fonds de Réserve-Reservefonds" sheetId="36" r:id="rId3"/>
    <sheet name="4-Cpt de Gest.-Beheersrekening" sheetId="35" r:id="rId4"/>
    <sheet name="5-Bilan total-Balans totaal" sheetId="45" r:id="rId5"/>
    <sheet name="6-Bilan AF-Balans KB" sheetId="48" r:id="rId6"/>
    <sheet name="7-Bilan Gestion-Balans Beheer" sheetId="49" r:id="rId7"/>
    <sheet name="8-Cpt Résultat-Resultatenrek." sheetId="46" r:id="rId8"/>
    <sheet name="9-Réserves-Reserves" sheetId="47" r:id="rId9"/>
    <sheet name="10-C-asbl 1" sheetId="65" r:id="rId10"/>
    <sheet name="11-C-asbl 2.1" sheetId="66" r:id="rId11"/>
    <sheet name="12-C-asbl 2.2" sheetId="67" r:id="rId12"/>
    <sheet name="13-C-asbl 3.1" sheetId="40" r:id="rId13"/>
    <sheet name="14-C-asbl 3.2" sheetId="58" r:id="rId14"/>
    <sheet name="15-C-asbl 4" sheetId="37" r:id="rId15"/>
    <sheet name="16-Etat 5.16" sheetId="69" r:id="rId16"/>
    <sheet name="17-Ex précédent-Vorig boekjaar" sheetId="52" r:id="rId17"/>
    <sheet name="18-Ex préc.-Vorig boekjaar (2)" sheetId="56" r:id="rId18"/>
    <sheet name="19-Ex préc.-Vorig boekjaar (3)" sheetId="53" r:id="rId19"/>
  </sheets>
  <definedNames>
    <definedName name="_ftn1" localSheetId="9">'10-C-asbl 1'!$A$19</definedName>
    <definedName name="_ftnref1" localSheetId="9">'10-C-asbl 1'!$A$16</definedName>
    <definedName name="_Ref126655492" localSheetId="11">'12-C-asbl 2.2'!$B$9</definedName>
    <definedName name="_Ref12781732" localSheetId="9">'10-C-asbl 1'!$A$30</definedName>
    <definedName name="_xlnm.Print_Area" localSheetId="10">'11-C-asbl 2.1'!$A$1:$G$25</definedName>
    <definedName name="_xlnm.Print_Area" localSheetId="17">'18-Ex préc.-Vorig boekjaar (2)'!$A$1:$F$42</definedName>
    <definedName name="_xlnm.Print_Area" localSheetId="2">'3-Fonds de Réserve-Reservefonds'!$A$1:$E$47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37" l="1"/>
  <c r="F43" i="37"/>
  <c r="J45" i="40"/>
  <c r="F45" i="40"/>
  <c r="E281" i="53" l="1"/>
  <c r="E41" i="56"/>
  <c r="D43" i="47" l="1"/>
  <c r="D42" i="47"/>
  <c r="C35" i="47"/>
  <c r="C32" i="47"/>
  <c r="C29" i="47"/>
  <c r="E120" i="35"/>
  <c r="F120" i="35"/>
  <c r="F52" i="47" l="1"/>
  <c r="F53" i="47"/>
  <c r="G26" i="46"/>
  <c r="F26" i="46"/>
  <c r="F9" i="35"/>
  <c r="E117" i="35"/>
  <c r="G126" i="35"/>
  <c r="G125" i="35"/>
  <c r="G124" i="35"/>
  <c r="G123" i="35"/>
  <c r="G122" i="35"/>
  <c r="G121" i="35"/>
  <c r="H26" i="46" l="1"/>
  <c r="G120" i="35"/>
  <c r="F18" i="69"/>
  <c r="K18" i="69" l="1"/>
  <c r="F96" i="52" l="1"/>
  <c r="E115" i="35" l="1"/>
  <c r="E58" i="35"/>
  <c r="E54" i="35"/>
  <c r="E47" i="35"/>
  <c r="E23" i="35"/>
  <c r="E21" i="35"/>
  <c r="E20" i="35"/>
  <c r="E19" i="35"/>
  <c r="E15" i="35"/>
  <c r="E14" i="35"/>
  <c r="E13" i="35"/>
  <c r="E12" i="35"/>
  <c r="E11" i="35"/>
  <c r="E10" i="35"/>
  <c r="C1" i="69" l="1"/>
  <c r="G261" i="53" l="1"/>
  <c r="G260" i="53"/>
  <c r="G259" i="53"/>
  <c r="G258" i="53"/>
  <c r="G257" i="53"/>
  <c r="F256" i="53"/>
  <c r="E256" i="53"/>
  <c r="G254" i="53"/>
  <c r="G253" i="53"/>
  <c r="G252" i="53"/>
  <c r="G251" i="53"/>
  <c r="G250" i="53"/>
  <c r="G249" i="53"/>
  <c r="G248" i="53"/>
  <c r="G247" i="53"/>
  <c r="F246" i="53"/>
  <c r="E246" i="53"/>
  <c r="G244" i="53"/>
  <c r="G243" i="53"/>
  <c r="G242" i="53"/>
  <c r="G241" i="53"/>
  <c r="G240" i="53"/>
  <c r="G239" i="53"/>
  <c r="G238" i="53"/>
  <c r="G237" i="53"/>
  <c r="G236" i="53"/>
  <c r="G235" i="53"/>
  <c r="G234" i="53"/>
  <c r="G233" i="53"/>
  <c r="F232" i="53"/>
  <c r="E232" i="53"/>
  <c r="G230" i="53"/>
  <c r="F229" i="53"/>
  <c r="E229" i="53"/>
  <c r="G225" i="53"/>
  <c r="G224" i="53"/>
  <c r="G223" i="53"/>
  <c r="G222" i="53"/>
  <c r="G221" i="53"/>
  <c r="G220" i="53"/>
  <c r="G219" i="53"/>
  <c r="F218" i="53"/>
  <c r="E218" i="53"/>
  <c r="G214" i="53"/>
  <c r="G213" i="53"/>
  <c r="G212" i="53"/>
  <c r="G211" i="53"/>
  <c r="G210" i="53"/>
  <c r="G209" i="53"/>
  <c r="G208" i="53"/>
  <c r="G207" i="53"/>
  <c r="F206" i="53"/>
  <c r="E206" i="53"/>
  <c r="G204" i="53"/>
  <c r="G203" i="53"/>
  <c r="G202" i="53"/>
  <c r="G201" i="53"/>
  <c r="G200" i="53"/>
  <c r="G199" i="53"/>
  <c r="G198" i="53"/>
  <c r="G197" i="53"/>
  <c r="G196" i="53"/>
  <c r="G195" i="53"/>
  <c r="G194" i="53"/>
  <c r="F193" i="53"/>
  <c r="E193" i="53"/>
  <c r="G191" i="53"/>
  <c r="G190" i="53"/>
  <c r="G189" i="53"/>
  <c r="G188" i="53"/>
  <c r="F187" i="53"/>
  <c r="E187" i="53"/>
  <c r="G185" i="53"/>
  <c r="G184" i="53"/>
  <c r="G183" i="53"/>
  <c r="G182" i="53"/>
  <c r="G181" i="53"/>
  <c r="G180" i="53"/>
  <c r="G179" i="53"/>
  <c r="G178" i="53"/>
  <c r="G177" i="53"/>
  <c r="G176" i="53"/>
  <c r="G175" i="53"/>
  <c r="F174" i="53"/>
  <c r="E174" i="53"/>
  <c r="G170" i="53"/>
  <c r="G169" i="53"/>
  <c r="F168" i="53"/>
  <c r="E168" i="53"/>
  <c r="G166" i="53"/>
  <c r="G165" i="53"/>
  <c r="F164" i="53"/>
  <c r="E164" i="53"/>
  <c r="G164" i="53" s="1"/>
  <c r="G162" i="53"/>
  <c r="G161" i="53" s="1"/>
  <c r="F161" i="53"/>
  <c r="E161" i="53"/>
  <c r="G159" i="53"/>
  <c r="G158" i="53"/>
  <c r="G157" i="53"/>
  <c r="G156" i="53"/>
  <c r="G155" i="53"/>
  <c r="G154" i="53"/>
  <c r="G153" i="53"/>
  <c r="G152" i="53"/>
  <c r="G151" i="53"/>
  <c r="G150" i="53"/>
  <c r="G149" i="53"/>
  <c r="F148" i="53"/>
  <c r="E148" i="53"/>
  <c r="G146" i="53"/>
  <c r="G145" i="53"/>
  <c r="F144" i="53"/>
  <c r="E144" i="53"/>
  <c r="G142" i="53"/>
  <c r="G141" i="53" s="1"/>
  <c r="F141" i="53"/>
  <c r="E141" i="53"/>
  <c r="G139" i="53"/>
  <c r="F138" i="53"/>
  <c r="E138" i="53"/>
  <c r="G138" i="53" s="1"/>
  <c r="G136" i="53"/>
  <c r="G135" i="53"/>
  <c r="G134" i="53"/>
  <c r="F133" i="53"/>
  <c r="E133" i="53"/>
  <c r="G131" i="53"/>
  <c r="G130" i="53"/>
  <c r="G129" i="53"/>
  <c r="F129" i="53"/>
  <c r="E129" i="53"/>
  <c r="E124" i="53"/>
  <c r="G126" i="53"/>
  <c r="G125" i="53"/>
  <c r="F124" i="53"/>
  <c r="G118" i="53"/>
  <c r="F117" i="53"/>
  <c r="E117" i="53"/>
  <c r="G115" i="53"/>
  <c r="G114" i="53"/>
  <c r="F113" i="53"/>
  <c r="E113" i="53"/>
  <c r="G111" i="53"/>
  <c r="G110" i="53"/>
  <c r="G109" i="53"/>
  <c r="F109" i="53"/>
  <c r="E109" i="53"/>
  <c r="G107" i="53"/>
  <c r="G106" i="53"/>
  <c r="F105" i="53"/>
  <c r="G105" i="53" s="1"/>
  <c r="E105" i="53"/>
  <c r="G103" i="53"/>
  <c r="G102" i="53" s="1"/>
  <c r="F102" i="53"/>
  <c r="E102" i="53"/>
  <c r="G100" i="53"/>
  <c r="G99" i="53"/>
  <c r="G98" i="53"/>
  <c r="G97" i="53"/>
  <c r="G96" i="53"/>
  <c r="G95" i="53"/>
  <c r="G94" i="53"/>
  <c r="G93" i="53"/>
  <c r="G92" i="53"/>
  <c r="G91" i="53"/>
  <c r="G90" i="53"/>
  <c r="F89" i="53"/>
  <c r="E89" i="53"/>
  <c r="G87" i="53"/>
  <c r="G86" i="53"/>
  <c r="F85" i="53"/>
  <c r="E85" i="53"/>
  <c r="G85" i="53" s="1"/>
  <c r="G83" i="53"/>
  <c r="G82" i="53" s="1"/>
  <c r="F82" i="53"/>
  <c r="E82" i="53"/>
  <c r="G80" i="53"/>
  <c r="F79" i="53"/>
  <c r="E79" i="53"/>
  <c r="G77" i="53"/>
  <c r="G76" i="53"/>
  <c r="G75" i="53"/>
  <c r="F74" i="53"/>
  <c r="E74" i="53"/>
  <c r="G72" i="53"/>
  <c r="G71" i="53"/>
  <c r="F70" i="53"/>
  <c r="E70" i="53"/>
  <c r="G68" i="53"/>
  <c r="G67" i="53"/>
  <c r="G66" i="53"/>
  <c r="F65" i="53"/>
  <c r="G65" i="53" s="1"/>
  <c r="E65" i="53"/>
  <c r="G59" i="53"/>
  <c r="G58" i="53"/>
  <c r="G57" i="53"/>
  <c r="F56" i="53"/>
  <c r="G53" i="53"/>
  <c r="G52" i="53"/>
  <c r="G51" i="53"/>
  <c r="G50" i="53"/>
  <c r="G49" i="53"/>
  <c r="G48" i="53"/>
  <c r="G47" i="53"/>
  <c r="F46" i="53"/>
  <c r="G44" i="53"/>
  <c r="G43" i="53"/>
  <c r="G42" i="53"/>
  <c r="G41" i="53"/>
  <c r="G40" i="53"/>
  <c r="G39" i="53"/>
  <c r="F38" i="53"/>
  <c r="E38" i="53"/>
  <c r="G36" i="53"/>
  <c r="G35" i="53"/>
  <c r="G34" i="53"/>
  <c r="G32" i="53"/>
  <c r="G31" i="53"/>
  <c r="G30" i="53"/>
  <c r="F29" i="53"/>
  <c r="G27" i="53"/>
  <c r="G26" i="53"/>
  <c r="G25" i="53"/>
  <c r="G24" i="53"/>
  <c r="G23" i="53"/>
  <c r="G22" i="53"/>
  <c r="G21" i="53"/>
  <c r="G19" i="53"/>
  <c r="F18" i="53"/>
  <c r="G16" i="53"/>
  <c r="G15" i="53"/>
  <c r="G14" i="53"/>
  <c r="G13" i="53"/>
  <c r="G12" i="53"/>
  <c r="G10" i="53"/>
  <c r="E31" i="56"/>
  <c r="E38" i="56" s="1"/>
  <c r="E19" i="56"/>
  <c r="E37" i="56" s="1"/>
  <c r="G224" i="52"/>
  <c r="F224" i="52"/>
  <c r="F218" i="52"/>
  <c r="G213" i="52"/>
  <c r="F213" i="52"/>
  <c r="F208" i="52"/>
  <c r="G208" i="52"/>
  <c r="F203" i="52"/>
  <c r="G197" i="52"/>
  <c r="F197" i="52"/>
  <c r="G193" i="52"/>
  <c r="F193" i="52"/>
  <c r="G180" i="52"/>
  <c r="F180" i="52"/>
  <c r="G164" i="52"/>
  <c r="G152" i="52"/>
  <c r="G146" i="52"/>
  <c r="G140" i="52"/>
  <c r="G128" i="52"/>
  <c r="G109" i="52"/>
  <c r="F109" i="52"/>
  <c r="G96" i="52"/>
  <c r="F93" i="52"/>
  <c r="F88" i="52"/>
  <c r="F85" i="52"/>
  <c r="G81" i="52"/>
  <c r="F81" i="52"/>
  <c r="G72" i="52"/>
  <c r="F72" i="52"/>
  <c r="G65" i="52"/>
  <c r="F65" i="52"/>
  <c r="G54" i="52"/>
  <c r="F54" i="52"/>
  <c r="G43" i="52"/>
  <c r="F43" i="52"/>
  <c r="G37" i="52"/>
  <c r="F37" i="52"/>
  <c r="G32" i="52"/>
  <c r="F32" i="52"/>
  <c r="G19" i="52"/>
  <c r="G13" i="52"/>
  <c r="G10" i="52"/>
  <c r="G5" i="52"/>
  <c r="G168" i="53" l="1"/>
  <c r="G187" i="53"/>
  <c r="G79" i="53"/>
  <c r="G38" i="53"/>
  <c r="G148" i="53"/>
  <c r="G144" i="53"/>
  <c r="F63" i="53"/>
  <c r="G218" i="53"/>
  <c r="G174" i="53"/>
  <c r="E21" i="56"/>
  <c r="G230" i="52"/>
  <c r="G89" i="53"/>
  <c r="E263" i="53"/>
  <c r="G232" i="53"/>
  <c r="E7" i="56"/>
  <c r="F122" i="53"/>
  <c r="G193" i="53"/>
  <c r="G229" i="53"/>
  <c r="G256" i="53"/>
  <c r="G232" i="52"/>
  <c r="F232" i="52" s="1"/>
  <c r="E18" i="53"/>
  <c r="G18" i="53" s="1"/>
  <c r="E29" i="53"/>
  <c r="G29" i="53" s="1"/>
  <c r="E63" i="53"/>
  <c r="G74" i="53"/>
  <c r="G113" i="53"/>
  <c r="G117" i="53"/>
  <c r="G133" i="53"/>
  <c r="G206" i="53"/>
  <c r="G246" i="53"/>
  <c r="E46" i="53"/>
  <c r="G46" i="53" s="1"/>
  <c r="G54" i="53"/>
  <c r="E122" i="53"/>
  <c r="G124" i="53"/>
  <c r="F263" i="53"/>
  <c r="G20" i="53"/>
  <c r="G33" i="53"/>
  <c r="G70" i="53"/>
  <c r="G127" i="53"/>
  <c r="E56" i="53"/>
  <c r="G56" i="53" s="1"/>
  <c r="F230" i="52"/>
  <c r="G122" i="53" l="1"/>
  <c r="G63" i="53"/>
  <c r="G263" i="53"/>
  <c r="F234" i="52"/>
  <c r="G234" i="52"/>
  <c r="N13" i="65" l="1"/>
  <c r="C1" i="67" l="1"/>
  <c r="C1" i="66"/>
  <c r="W18" i="65"/>
  <c r="AB12" i="65"/>
  <c r="X12" i="65"/>
  <c r="C12" i="65"/>
  <c r="F9" i="65"/>
  <c r="D13" i="65" l="1"/>
  <c r="F48" i="47" l="1"/>
  <c r="F35" i="47"/>
  <c r="E33" i="36" l="1"/>
  <c r="E23" i="36" s="1"/>
  <c r="E21" i="36"/>
  <c r="E7" i="36" s="1"/>
  <c r="G223" i="39" l="1"/>
  <c r="F223" i="39"/>
  <c r="F217" i="39"/>
  <c r="F53" i="45" s="1"/>
  <c r="F212" i="39"/>
  <c r="F49" i="49" s="1"/>
  <c r="G212" i="39"/>
  <c r="G207" i="39"/>
  <c r="F207" i="39"/>
  <c r="F22" i="48" s="1"/>
  <c r="F202" i="39"/>
  <c r="F51" i="45" s="1"/>
  <c r="G196" i="39"/>
  <c r="F196" i="39"/>
  <c r="F192" i="39"/>
  <c r="G192" i="39"/>
  <c r="G179" i="39"/>
  <c r="F179" i="39"/>
  <c r="G151" i="39"/>
  <c r="F109" i="39"/>
  <c r="K50" i="37"/>
  <c r="J50" i="37" s="1"/>
  <c r="K46" i="37"/>
  <c r="J46" i="37" s="1"/>
  <c r="K30" i="37"/>
  <c r="K12" i="37"/>
  <c r="K11" i="37"/>
  <c r="K8" i="37"/>
  <c r="K58" i="37"/>
  <c r="K55" i="37"/>
  <c r="K53" i="37"/>
  <c r="K35" i="37"/>
  <c r="K34" i="37"/>
  <c r="K22" i="37"/>
  <c r="K20" i="37"/>
  <c r="K19" i="37"/>
  <c r="K71" i="40"/>
  <c r="K69" i="40"/>
  <c r="J63" i="58"/>
  <c r="K60" i="58" s="1"/>
  <c r="K65" i="40"/>
  <c r="K29" i="40"/>
  <c r="K25" i="40"/>
  <c r="K13" i="40"/>
  <c r="K18" i="58"/>
  <c r="E293" i="35"/>
  <c r="G270" i="35"/>
  <c r="G50" i="37" s="1"/>
  <c r="F50" i="37" s="1"/>
  <c r="G269" i="35"/>
  <c r="G49" i="37" s="1"/>
  <c r="F49" i="37" s="1"/>
  <c r="G268" i="35"/>
  <c r="G48" i="37" s="1"/>
  <c r="F48" i="37" s="1"/>
  <c r="G267" i="35"/>
  <c r="G266" i="35"/>
  <c r="F265" i="35"/>
  <c r="E265" i="35"/>
  <c r="G263" i="35"/>
  <c r="G262" i="35"/>
  <c r="G261" i="35"/>
  <c r="G260" i="35"/>
  <c r="G259" i="35"/>
  <c r="G258" i="35"/>
  <c r="G257" i="35"/>
  <c r="G256" i="35"/>
  <c r="F255" i="35"/>
  <c r="E255" i="35"/>
  <c r="G253" i="35"/>
  <c r="G252" i="35"/>
  <c r="G251" i="35"/>
  <c r="G250" i="35"/>
  <c r="G249" i="35"/>
  <c r="G248" i="35"/>
  <c r="G247" i="35"/>
  <c r="G246" i="35"/>
  <c r="G245" i="35"/>
  <c r="G244" i="35"/>
  <c r="G243" i="35"/>
  <c r="G242" i="35"/>
  <c r="F241" i="35"/>
  <c r="G13" i="46" s="1"/>
  <c r="E241" i="35"/>
  <c r="G239" i="35"/>
  <c r="F238" i="35"/>
  <c r="E238" i="35"/>
  <c r="G234" i="35"/>
  <c r="G233" i="35"/>
  <c r="G232" i="35"/>
  <c r="G231" i="35"/>
  <c r="G230" i="35"/>
  <c r="G229" i="35"/>
  <c r="G228" i="35"/>
  <c r="F227" i="35"/>
  <c r="E227" i="35"/>
  <c r="G223" i="35"/>
  <c r="G58" i="37" s="1"/>
  <c r="G222" i="35"/>
  <c r="G221" i="35"/>
  <c r="G56" i="37" s="1"/>
  <c r="G220" i="35"/>
  <c r="G219" i="35"/>
  <c r="G218" i="35"/>
  <c r="G217" i="35"/>
  <c r="G216" i="35"/>
  <c r="F215" i="35"/>
  <c r="E215" i="35"/>
  <c r="G213" i="35"/>
  <c r="G212" i="35"/>
  <c r="G211" i="35"/>
  <c r="G210" i="35"/>
  <c r="G209" i="35"/>
  <c r="G208" i="35"/>
  <c r="G35" i="37" s="1"/>
  <c r="G207" i="35"/>
  <c r="G206" i="35"/>
  <c r="G205" i="35"/>
  <c r="G204" i="35"/>
  <c r="G203" i="35"/>
  <c r="F202" i="35"/>
  <c r="E202" i="35"/>
  <c r="G200" i="35"/>
  <c r="G199" i="35"/>
  <c r="G198" i="35"/>
  <c r="G197" i="35"/>
  <c r="F196" i="35"/>
  <c r="E196" i="35"/>
  <c r="G194" i="35"/>
  <c r="G193" i="35"/>
  <c r="G192" i="35"/>
  <c r="G191" i="35"/>
  <c r="G190" i="35"/>
  <c r="G189" i="35"/>
  <c r="G188" i="35"/>
  <c r="G187" i="35"/>
  <c r="G186" i="35"/>
  <c r="G185" i="35"/>
  <c r="G184" i="35"/>
  <c r="F183" i="35"/>
  <c r="E183" i="35"/>
  <c r="G179" i="35"/>
  <c r="G178" i="35"/>
  <c r="F177" i="35"/>
  <c r="G35" i="46" s="1"/>
  <c r="E177" i="35"/>
  <c r="F35" i="46" s="1"/>
  <c r="G175" i="35"/>
  <c r="G174" i="35"/>
  <c r="F173" i="35"/>
  <c r="G34" i="46" s="1"/>
  <c r="E173" i="35"/>
  <c r="F34" i="46" s="1"/>
  <c r="G171" i="35"/>
  <c r="G170" i="35" s="1"/>
  <c r="F170" i="35"/>
  <c r="E170" i="35"/>
  <c r="F33" i="46" s="1"/>
  <c r="G168" i="35"/>
  <c r="G167" i="35"/>
  <c r="G166" i="35"/>
  <c r="G165" i="35"/>
  <c r="G164" i="35"/>
  <c r="G163" i="35"/>
  <c r="G162" i="35"/>
  <c r="G161" i="35"/>
  <c r="G160" i="35"/>
  <c r="G159" i="35"/>
  <c r="G158" i="35"/>
  <c r="F157" i="35"/>
  <c r="G32" i="46" s="1"/>
  <c r="E157" i="35"/>
  <c r="G155" i="35"/>
  <c r="G154" i="35"/>
  <c r="F153" i="35"/>
  <c r="G31" i="46" s="1"/>
  <c r="E153" i="35"/>
  <c r="F31" i="46" s="1"/>
  <c r="G151" i="35"/>
  <c r="G150" i="35" s="1"/>
  <c r="F150" i="35"/>
  <c r="G30" i="46" s="1"/>
  <c r="E150" i="35"/>
  <c r="F30" i="46" s="1"/>
  <c r="G148" i="35"/>
  <c r="F147" i="35"/>
  <c r="E147" i="35"/>
  <c r="G147" i="35"/>
  <c r="G145" i="35"/>
  <c r="G144" i="35"/>
  <c r="G143" i="35"/>
  <c r="F142" i="35"/>
  <c r="E142" i="35"/>
  <c r="G140" i="35"/>
  <c r="G139" i="35"/>
  <c r="F138" i="35"/>
  <c r="E138" i="35"/>
  <c r="G136" i="35"/>
  <c r="G135" i="35"/>
  <c r="G134" i="35"/>
  <c r="F133" i="35"/>
  <c r="E133" i="35"/>
  <c r="G118" i="35"/>
  <c r="F117" i="35"/>
  <c r="F25" i="46"/>
  <c r="G115" i="35"/>
  <c r="G114" i="35"/>
  <c r="F113" i="35"/>
  <c r="G24" i="46" s="1"/>
  <c r="E113" i="35"/>
  <c r="F24" i="46" s="1"/>
  <c r="G111" i="35"/>
  <c r="G110" i="35"/>
  <c r="F109" i="35"/>
  <c r="E109" i="35"/>
  <c r="G107" i="35"/>
  <c r="G106" i="35"/>
  <c r="F105" i="35"/>
  <c r="E105" i="35"/>
  <c r="G103" i="35"/>
  <c r="G102" i="35" s="1"/>
  <c r="F102" i="35"/>
  <c r="E102" i="35"/>
  <c r="G100" i="35"/>
  <c r="G99" i="35"/>
  <c r="G98" i="35"/>
  <c r="G97" i="35"/>
  <c r="G96" i="35"/>
  <c r="G95" i="35"/>
  <c r="G94" i="35"/>
  <c r="G93" i="35"/>
  <c r="G92" i="35"/>
  <c r="G91" i="35"/>
  <c r="G90" i="35"/>
  <c r="F89" i="35"/>
  <c r="E89" i="35"/>
  <c r="G87" i="35"/>
  <c r="G86" i="35"/>
  <c r="F85" i="35"/>
  <c r="E85" i="35"/>
  <c r="G83" i="35"/>
  <c r="G82" i="35" s="1"/>
  <c r="F82" i="35"/>
  <c r="E82" i="35"/>
  <c r="G80" i="35"/>
  <c r="F79" i="35"/>
  <c r="E79" i="35"/>
  <c r="G77" i="35"/>
  <c r="G76" i="35"/>
  <c r="G75" i="35"/>
  <c r="F74" i="35"/>
  <c r="E74" i="35"/>
  <c r="G72" i="35"/>
  <c r="G71" i="35"/>
  <c r="F70" i="35"/>
  <c r="E70" i="35"/>
  <c r="G68" i="35"/>
  <c r="G67" i="35"/>
  <c r="G66" i="35"/>
  <c r="F65" i="35"/>
  <c r="E65" i="35"/>
  <c r="G59" i="35"/>
  <c r="G58" i="35"/>
  <c r="G57" i="35"/>
  <c r="F56" i="35"/>
  <c r="G22" i="46" s="1"/>
  <c r="E56" i="35"/>
  <c r="G54" i="35"/>
  <c r="G53" i="35"/>
  <c r="G52" i="35"/>
  <c r="G51" i="35"/>
  <c r="G50" i="35"/>
  <c r="G49" i="35"/>
  <c r="G48" i="35"/>
  <c r="G47" i="35"/>
  <c r="F46" i="35"/>
  <c r="G21" i="46" s="1"/>
  <c r="E46" i="35"/>
  <c r="F21" i="46" s="1"/>
  <c r="G44" i="35"/>
  <c r="G43" i="35"/>
  <c r="G42" i="35"/>
  <c r="G41" i="35"/>
  <c r="G40" i="35"/>
  <c r="G39" i="35"/>
  <c r="F38" i="35"/>
  <c r="G20" i="46" s="1"/>
  <c r="E38" i="35"/>
  <c r="F20" i="46" s="1"/>
  <c r="G36" i="35"/>
  <c r="G35" i="35"/>
  <c r="G34" i="35"/>
  <c r="G33" i="35"/>
  <c r="G32" i="35"/>
  <c r="G31" i="35"/>
  <c r="G30" i="35"/>
  <c r="F29" i="35"/>
  <c r="E29" i="35"/>
  <c r="F19" i="46" s="1"/>
  <c r="G27" i="35"/>
  <c r="G26" i="35"/>
  <c r="G25" i="35"/>
  <c r="G24" i="35"/>
  <c r="G23" i="35"/>
  <c r="G22" i="35"/>
  <c r="G21" i="35"/>
  <c r="G20" i="35"/>
  <c r="G19" i="35"/>
  <c r="F18" i="35"/>
  <c r="E18" i="35"/>
  <c r="F18" i="46" s="1"/>
  <c r="G16" i="35"/>
  <c r="G15" i="35"/>
  <c r="G14" i="35"/>
  <c r="G13" i="35"/>
  <c r="G12" i="35"/>
  <c r="G11" i="35"/>
  <c r="E46" i="36"/>
  <c r="G57" i="37"/>
  <c r="G163" i="39"/>
  <c r="F63" i="58" s="1"/>
  <c r="G60" i="58" s="1"/>
  <c r="G145" i="39"/>
  <c r="F102" i="45" s="1"/>
  <c r="G139" i="39"/>
  <c r="G127" i="39"/>
  <c r="F99" i="45" s="1"/>
  <c r="G109" i="39"/>
  <c r="G96" i="39"/>
  <c r="F96" i="39"/>
  <c r="F93" i="39"/>
  <c r="F88" i="39"/>
  <c r="F40" i="40" s="1"/>
  <c r="G38" i="40" s="1"/>
  <c r="F85" i="39"/>
  <c r="G29" i="40" s="1"/>
  <c r="G81" i="39"/>
  <c r="F81" i="39"/>
  <c r="G72" i="39"/>
  <c r="E23" i="45" s="1"/>
  <c r="F72" i="39"/>
  <c r="D23" i="45" s="1"/>
  <c r="G65" i="39"/>
  <c r="F65" i="39"/>
  <c r="G54" i="39"/>
  <c r="F54" i="39"/>
  <c r="G43" i="39"/>
  <c r="E17" i="49" s="1"/>
  <c r="F43" i="39"/>
  <c r="D17" i="45" s="1"/>
  <c r="G37" i="39"/>
  <c r="F37" i="39"/>
  <c r="G32" i="39"/>
  <c r="F32" i="39"/>
  <c r="G19" i="39"/>
  <c r="G13" i="39"/>
  <c r="G10" i="39"/>
  <c r="G18" i="58" s="1"/>
  <c r="G5" i="39"/>
  <c r="F40" i="48"/>
  <c r="F41" i="48"/>
  <c r="F52" i="48"/>
  <c r="F53" i="48"/>
  <c r="F54" i="48"/>
  <c r="F55" i="48"/>
  <c r="F56" i="48"/>
  <c r="F57" i="48"/>
  <c r="F58" i="48"/>
  <c r="F61" i="48"/>
  <c r="H60" i="48" s="1"/>
  <c r="F14" i="48"/>
  <c r="F15" i="48"/>
  <c r="F16" i="48"/>
  <c r="F17" i="48"/>
  <c r="F18" i="48"/>
  <c r="F21" i="48"/>
  <c r="F23" i="48"/>
  <c r="F24" i="48"/>
  <c r="F27" i="48"/>
  <c r="F28" i="48"/>
  <c r="E1" i="48"/>
  <c r="A1" i="48"/>
  <c r="D5" i="45"/>
  <c r="D65" i="45" s="1"/>
  <c r="F69" i="49"/>
  <c r="H68" i="49" s="1"/>
  <c r="F72" i="49"/>
  <c r="H71" i="49" s="1"/>
  <c r="F79" i="49"/>
  <c r="F80" i="49"/>
  <c r="F81" i="49"/>
  <c r="F82" i="49"/>
  <c r="F89" i="49"/>
  <c r="F90" i="49"/>
  <c r="F91" i="49"/>
  <c r="F92" i="49"/>
  <c r="F93" i="49"/>
  <c r="F97" i="49"/>
  <c r="F98" i="49"/>
  <c r="F100" i="49"/>
  <c r="F101" i="49"/>
  <c r="F102" i="49"/>
  <c r="F103" i="49"/>
  <c r="F104" i="49"/>
  <c r="F105" i="49"/>
  <c r="F106" i="49"/>
  <c r="F107" i="49"/>
  <c r="F108" i="49"/>
  <c r="F109" i="49"/>
  <c r="F112" i="49"/>
  <c r="F113" i="49"/>
  <c r="F32" i="49"/>
  <c r="H31" i="49" s="1"/>
  <c r="F35" i="49"/>
  <c r="F36" i="49"/>
  <c r="F37" i="49"/>
  <c r="F38" i="49"/>
  <c r="F39" i="49"/>
  <c r="F40" i="49"/>
  <c r="F41" i="49"/>
  <c r="F44" i="49"/>
  <c r="F45" i="49"/>
  <c r="F48" i="49"/>
  <c r="F50" i="49"/>
  <c r="F51" i="49"/>
  <c r="F54" i="49"/>
  <c r="F55" i="49"/>
  <c r="D8" i="49"/>
  <c r="E8" i="49"/>
  <c r="D9" i="49"/>
  <c r="E9" i="49"/>
  <c r="D12" i="49"/>
  <c r="E12" i="49"/>
  <c r="D13" i="49"/>
  <c r="E13" i="49"/>
  <c r="D14" i="49"/>
  <c r="E14" i="49"/>
  <c r="D18" i="49"/>
  <c r="E18" i="49"/>
  <c r="D19" i="49"/>
  <c r="E19" i="49"/>
  <c r="D20" i="49"/>
  <c r="E20" i="49"/>
  <c r="D21" i="49"/>
  <c r="E21" i="49"/>
  <c r="D22" i="49"/>
  <c r="E22" i="49"/>
  <c r="D24" i="49"/>
  <c r="E24" i="49"/>
  <c r="D25" i="49"/>
  <c r="F25" i="49"/>
  <c r="E60" i="49"/>
  <c r="E1" i="49"/>
  <c r="A60" i="49"/>
  <c r="A1" i="49"/>
  <c r="E61" i="45"/>
  <c r="A61" i="45"/>
  <c r="E1" i="45"/>
  <c r="A1" i="45"/>
  <c r="F42" i="45"/>
  <c r="F44" i="45"/>
  <c r="F57" i="45"/>
  <c r="F48" i="45"/>
  <c r="F47" i="45"/>
  <c r="F37" i="45"/>
  <c r="F36" i="45"/>
  <c r="F70" i="45"/>
  <c r="F71" i="45"/>
  <c r="F72" i="45"/>
  <c r="F75" i="45"/>
  <c r="H74" i="45" s="1"/>
  <c r="F82" i="45"/>
  <c r="F83" i="45"/>
  <c r="F84" i="45"/>
  <c r="F85" i="45"/>
  <c r="F92" i="45"/>
  <c r="F93" i="45"/>
  <c r="F94" i="45"/>
  <c r="F95" i="45"/>
  <c r="F96" i="45"/>
  <c r="F100" i="45"/>
  <c r="F101" i="45"/>
  <c r="F103" i="45"/>
  <c r="F104" i="45"/>
  <c r="F105" i="45"/>
  <c r="F106" i="45"/>
  <c r="F107" i="45"/>
  <c r="F108" i="45"/>
  <c r="F109" i="45"/>
  <c r="F110" i="45"/>
  <c r="F111" i="45"/>
  <c r="F112" i="45"/>
  <c r="F113" i="45"/>
  <c r="F114" i="45"/>
  <c r="F115" i="45"/>
  <c r="F118" i="45"/>
  <c r="F119" i="45"/>
  <c r="F120" i="45"/>
  <c r="F56" i="45"/>
  <c r="F58" i="45"/>
  <c r="F32" i="45"/>
  <c r="H31" i="45" s="1"/>
  <c r="F35" i="45"/>
  <c r="F38" i="45"/>
  <c r="F39" i="45"/>
  <c r="F40" i="45"/>
  <c r="F41" i="45"/>
  <c r="F43" i="45"/>
  <c r="D8" i="45"/>
  <c r="F8" i="45" s="1"/>
  <c r="E8" i="45"/>
  <c r="D9" i="45"/>
  <c r="E9" i="45"/>
  <c r="D12" i="45"/>
  <c r="E12" i="45"/>
  <c r="D13" i="45"/>
  <c r="E13" i="45"/>
  <c r="D14" i="45"/>
  <c r="E14" i="45"/>
  <c r="D18" i="45"/>
  <c r="E18" i="45"/>
  <c r="D19" i="45"/>
  <c r="E19" i="45"/>
  <c r="D20" i="45"/>
  <c r="E20" i="45"/>
  <c r="D21" i="45"/>
  <c r="E21" i="45"/>
  <c r="D22" i="45"/>
  <c r="E22" i="45"/>
  <c r="D24" i="45"/>
  <c r="E24" i="45"/>
  <c r="D25" i="45"/>
  <c r="F25" i="45" s="1"/>
  <c r="A3" i="39"/>
  <c r="C43" i="40"/>
  <c r="C1" i="40"/>
  <c r="F17" i="40"/>
  <c r="F18" i="40"/>
  <c r="F20" i="40"/>
  <c r="F21" i="40"/>
  <c r="F23" i="40"/>
  <c r="F24" i="40"/>
  <c r="F27" i="40"/>
  <c r="F28" i="40"/>
  <c r="K55" i="40"/>
  <c r="K54" i="40" s="1"/>
  <c r="G55" i="40"/>
  <c r="G54" i="40" s="1"/>
  <c r="K73" i="40"/>
  <c r="K66" i="40"/>
  <c r="K51" i="40"/>
  <c r="K49" i="40" s="1"/>
  <c r="G73" i="40"/>
  <c r="G51" i="40"/>
  <c r="J40" i="40"/>
  <c r="K38" i="40" s="1"/>
  <c r="J28" i="40"/>
  <c r="J27" i="40"/>
  <c r="J24" i="40"/>
  <c r="J23" i="40"/>
  <c r="J21" i="40"/>
  <c r="J20" i="40"/>
  <c r="J18" i="40"/>
  <c r="J17" i="40"/>
  <c r="K35" i="40"/>
  <c r="K32" i="40"/>
  <c r="G49" i="40"/>
  <c r="G32" i="40"/>
  <c r="G35" i="40"/>
  <c r="C1" i="58"/>
  <c r="K14" i="58"/>
  <c r="F23" i="58"/>
  <c r="F25" i="58"/>
  <c r="F26" i="58"/>
  <c r="G28" i="58"/>
  <c r="J23" i="58"/>
  <c r="J25" i="58"/>
  <c r="J26" i="58"/>
  <c r="K28" i="58"/>
  <c r="F36" i="58"/>
  <c r="F37" i="58"/>
  <c r="F38" i="58"/>
  <c r="F40" i="58"/>
  <c r="G39" i="58"/>
  <c r="F44" i="58"/>
  <c r="F45" i="58"/>
  <c r="F46" i="58"/>
  <c r="F51" i="58"/>
  <c r="F52" i="58"/>
  <c r="F58" i="58"/>
  <c r="F59" i="58"/>
  <c r="G65" i="58"/>
  <c r="J36" i="58"/>
  <c r="J37" i="58"/>
  <c r="J38" i="58"/>
  <c r="J40" i="58"/>
  <c r="K39" i="58" s="1"/>
  <c r="J44" i="58"/>
  <c r="J45" i="58"/>
  <c r="J46" i="58"/>
  <c r="K49" i="58"/>
  <c r="J51" i="58"/>
  <c r="J52" i="58"/>
  <c r="J54" i="58"/>
  <c r="K53" i="58" s="1"/>
  <c r="J58" i="58"/>
  <c r="J59" i="58"/>
  <c r="K65" i="58"/>
  <c r="C41" i="37"/>
  <c r="C1" i="37"/>
  <c r="K23" i="37"/>
  <c r="K24" i="37"/>
  <c r="K15" i="37"/>
  <c r="K36" i="37"/>
  <c r="K31" i="37"/>
  <c r="K57" i="37"/>
  <c r="K56" i="37"/>
  <c r="K48" i="37"/>
  <c r="J48" i="37" s="1"/>
  <c r="K49" i="37"/>
  <c r="J49" i="37" s="1"/>
  <c r="G24" i="37"/>
  <c r="J47" i="37"/>
  <c r="G15" i="37"/>
  <c r="F47" i="37"/>
  <c r="D290" i="35"/>
  <c r="D285" i="35"/>
  <c r="A3" i="35"/>
  <c r="F52" i="46"/>
  <c r="A52" i="46"/>
  <c r="F1" i="46"/>
  <c r="A1" i="46"/>
  <c r="F37" i="46"/>
  <c r="F41" i="46"/>
  <c r="F42" i="46"/>
  <c r="F43" i="46"/>
  <c r="F45" i="46"/>
  <c r="F47" i="46"/>
  <c r="G37" i="46"/>
  <c r="G41" i="46"/>
  <c r="G42" i="46"/>
  <c r="G43" i="46"/>
  <c r="G45" i="46"/>
  <c r="G47" i="46"/>
  <c r="F8" i="46"/>
  <c r="F9" i="46"/>
  <c r="F10" i="46"/>
  <c r="F11" i="46"/>
  <c r="F12" i="46"/>
  <c r="G8" i="46"/>
  <c r="G9" i="46"/>
  <c r="G10" i="46"/>
  <c r="G11" i="46"/>
  <c r="G12" i="46"/>
  <c r="F66" i="46"/>
  <c r="F67" i="46"/>
  <c r="F68" i="46"/>
  <c r="G66" i="46"/>
  <c r="G67" i="46"/>
  <c r="G68" i="46"/>
  <c r="F62" i="46"/>
  <c r="F63" i="46"/>
  <c r="G62" i="46"/>
  <c r="G63" i="46"/>
  <c r="F80" i="46"/>
  <c r="F81" i="46"/>
  <c r="F82" i="46"/>
  <c r="F83" i="46"/>
  <c r="F84" i="46"/>
  <c r="G80" i="46"/>
  <c r="G81" i="46"/>
  <c r="G82" i="46"/>
  <c r="G83" i="46"/>
  <c r="G84" i="46"/>
  <c r="F74" i="46"/>
  <c r="F75" i="46"/>
  <c r="F76" i="46"/>
  <c r="F77" i="46"/>
  <c r="G74" i="46"/>
  <c r="G75" i="46"/>
  <c r="G76" i="46"/>
  <c r="G77" i="46"/>
  <c r="A3" i="52"/>
  <c r="D41" i="56"/>
  <c r="D36" i="56"/>
  <c r="A3" i="56"/>
  <c r="D281" i="53"/>
  <c r="D276" i="53"/>
  <c r="A3" i="53"/>
  <c r="D43" i="36"/>
  <c r="D38" i="36"/>
  <c r="A3" i="36"/>
  <c r="F47" i="47"/>
  <c r="E41" i="47"/>
  <c r="E42" i="47"/>
  <c r="E43" i="47"/>
  <c r="E44" i="47"/>
  <c r="F46" i="47"/>
  <c r="F49" i="47"/>
  <c r="F50" i="47"/>
  <c r="F51" i="47"/>
  <c r="F54" i="47"/>
  <c r="F27" i="47"/>
  <c r="F28" i="47"/>
  <c r="F29" i="47"/>
  <c r="F30" i="47"/>
  <c r="F31" i="47"/>
  <c r="F32" i="47"/>
  <c r="F33" i="47"/>
  <c r="F34" i="47"/>
  <c r="F36" i="47"/>
  <c r="F15" i="47"/>
  <c r="F16" i="47"/>
  <c r="F11" i="47"/>
  <c r="E1" i="47"/>
  <c r="B18" i="47"/>
  <c r="B56" i="47"/>
  <c r="B23" i="47"/>
  <c r="B7" i="47"/>
  <c r="A1" i="47"/>
  <c r="G49" i="58"/>
  <c r="F62" i="47"/>
  <c r="E39" i="36"/>
  <c r="E40" i="36"/>
  <c r="E38" i="36"/>
  <c r="G23" i="47" s="1"/>
  <c r="K11" i="40"/>
  <c r="F9" i="45" l="1"/>
  <c r="F9" i="49"/>
  <c r="G70" i="35"/>
  <c r="G138" i="35"/>
  <c r="G18" i="46"/>
  <c r="H18" i="46" s="1"/>
  <c r="F7" i="35"/>
  <c r="F13" i="49"/>
  <c r="F23" i="45"/>
  <c r="G25" i="46"/>
  <c r="H25" i="46" s="1"/>
  <c r="G117" i="35"/>
  <c r="F40" i="47"/>
  <c r="G38" i="47" s="1"/>
  <c r="D23" i="49"/>
  <c r="H12" i="46"/>
  <c r="H74" i="46"/>
  <c r="H76" i="46"/>
  <c r="H75" i="46"/>
  <c r="G105" i="35"/>
  <c r="G109" i="35"/>
  <c r="H82" i="46"/>
  <c r="G50" i="58"/>
  <c r="F22" i="45"/>
  <c r="F13" i="45"/>
  <c r="G25" i="40"/>
  <c r="G79" i="35"/>
  <c r="G73" i="46"/>
  <c r="H77" i="46"/>
  <c r="H84" i="46"/>
  <c r="H42" i="46"/>
  <c r="F14" i="45"/>
  <c r="F14" i="49"/>
  <c r="F8" i="49"/>
  <c r="F96" i="49"/>
  <c r="G238" i="35"/>
  <c r="G11" i="37" s="1"/>
  <c r="K16" i="40"/>
  <c r="H7" i="45"/>
  <c r="F18" i="45"/>
  <c r="E23" i="49"/>
  <c r="F23" i="49" s="1"/>
  <c r="G29" i="46"/>
  <c r="H7" i="49"/>
  <c r="F22" i="49"/>
  <c r="H31" i="46"/>
  <c r="H67" i="46"/>
  <c r="G43" i="58"/>
  <c r="F24" i="45"/>
  <c r="G11" i="40"/>
  <c r="G65" i="40"/>
  <c r="G142" i="35"/>
  <c r="G183" i="35"/>
  <c r="G46" i="37"/>
  <c r="F46" i="37" s="1"/>
  <c r="K22" i="58"/>
  <c r="K20" i="58" s="1"/>
  <c r="H9" i="46"/>
  <c r="H81" i="46"/>
  <c r="H45" i="46"/>
  <c r="G196" i="35"/>
  <c r="H43" i="46"/>
  <c r="G153" i="35"/>
  <c r="G56" i="35"/>
  <c r="H88" i="49"/>
  <c r="F99" i="49"/>
  <c r="F272" i="35"/>
  <c r="G241" i="35"/>
  <c r="G12" i="37" s="1"/>
  <c r="G157" i="35"/>
  <c r="H47" i="49"/>
  <c r="G69" i="40"/>
  <c r="G57" i="58"/>
  <c r="G26" i="40"/>
  <c r="F24" i="49"/>
  <c r="F20" i="45"/>
  <c r="F19" i="45"/>
  <c r="F12" i="45"/>
  <c r="H11" i="45" s="1"/>
  <c r="G33" i="58"/>
  <c r="G32" i="58" s="1"/>
  <c r="H78" i="49"/>
  <c r="H84" i="49" s="1"/>
  <c r="G31" i="37"/>
  <c r="F13" i="46"/>
  <c r="H13" i="46" s="1"/>
  <c r="G202" i="35"/>
  <c r="G85" i="35"/>
  <c r="F63" i="35"/>
  <c r="G23" i="46" s="1"/>
  <c r="E63" i="35"/>
  <c r="G65" i="35"/>
  <c r="F73" i="46"/>
  <c r="H73" i="46" s="1"/>
  <c r="H91" i="45"/>
  <c r="H41" i="46"/>
  <c r="G22" i="58"/>
  <c r="G20" i="58" s="1"/>
  <c r="H53" i="49"/>
  <c r="H34" i="49"/>
  <c r="G89" i="35"/>
  <c r="G265" i="35"/>
  <c r="G7" i="46"/>
  <c r="H81" i="45"/>
  <c r="H87" i="45" s="1"/>
  <c r="H10" i="46"/>
  <c r="G74" i="35"/>
  <c r="K7" i="37"/>
  <c r="G66" i="40"/>
  <c r="F61" i="46"/>
  <c r="H37" i="46"/>
  <c r="F18" i="49"/>
  <c r="G22" i="37"/>
  <c r="H47" i="46"/>
  <c r="K31" i="40"/>
  <c r="G16" i="40"/>
  <c r="H74" i="49"/>
  <c r="H39" i="48"/>
  <c r="H43" i="48" s="1"/>
  <c r="G31" i="40"/>
  <c r="F131" i="35"/>
  <c r="G55" i="37"/>
  <c r="G30" i="37"/>
  <c r="H20" i="48"/>
  <c r="G65" i="46"/>
  <c r="K52" i="37"/>
  <c r="H117" i="45"/>
  <c r="F20" i="49"/>
  <c r="F12" i="49"/>
  <c r="F29" i="46"/>
  <c r="G23" i="37"/>
  <c r="G79" i="46"/>
  <c r="H63" i="46"/>
  <c r="H11" i="46"/>
  <c r="G40" i="46"/>
  <c r="K22" i="40"/>
  <c r="G22" i="40"/>
  <c r="F19" i="49"/>
  <c r="H111" i="49"/>
  <c r="G13" i="40"/>
  <c r="G20" i="37"/>
  <c r="G53" i="37"/>
  <c r="K43" i="58"/>
  <c r="K26" i="40"/>
  <c r="K6" i="58"/>
  <c r="K33" i="37"/>
  <c r="K19" i="40"/>
  <c r="K64" i="40"/>
  <c r="K47" i="40" s="1"/>
  <c r="H62" i="46"/>
  <c r="G61" i="46"/>
  <c r="G255" i="35"/>
  <c r="H80" i="46"/>
  <c r="F79" i="46"/>
  <c r="G215" i="35"/>
  <c r="G34" i="37"/>
  <c r="H68" i="46"/>
  <c r="F40" i="46"/>
  <c r="G33" i="46"/>
  <c r="H35" i="46"/>
  <c r="H34" i="46"/>
  <c r="F32" i="46"/>
  <c r="H32" i="46" s="1"/>
  <c r="H30" i="46"/>
  <c r="G29" i="35"/>
  <c r="H20" i="46"/>
  <c r="F22" i="46"/>
  <c r="H22" i="46" s="1"/>
  <c r="G71" i="40"/>
  <c r="F52" i="45"/>
  <c r="H50" i="45" s="1"/>
  <c r="H55" i="45"/>
  <c r="H51" i="48"/>
  <c r="H63" i="48" s="1"/>
  <c r="F54" i="58"/>
  <c r="G53" i="58" s="1"/>
  <c r="H34" i="45"/>
  <c r="F28" i="45"/>
  <c r="H27" i="45" s="1"/>
  <c r="F28" i="49"/>
  <c r="H27" i="49" s="1"/>
  <c r="F21" i="45"/>
  <c r="E272" i="35"/>
  <c r="H8" i="46"/>
  <c r="G227" i="35"/>
  <c r="G8" i="37" s="1"/>
  <c r="H83" i="46"/>
  <c r="G36" i="37"/>
  <c r="F65" i="46"/>
  <c r="H66" i="46"/>
  <c r="G177" i="35"/>
  <c r="G173" i="35"/>
  <c r="E131" i="35"/>
  <c r="G133" i="35"/>
  <c r="H24" i="46"/>
  <c r="G113" i="35"/>
  <c r="G46" i="35"/>
  <c r="H21" i="46"/>
  <c r="G38" i="35"/>
  <c r="G19" i="46"/>
  <c r="H19" i="46" s="1"/>
  <c r="G18" i="35"/>
  <c r="H46" i="45"/>
  <c r="H43" i="49"/>
  <c r="H26" i="48"/>
  <c r="H98" i="45"/>
  <c r="H13" i="48"/>
  <c r="F21" i="49"/>
  <c r="G19" i="40"/>
  <c r="E17" i="45"/>
  <c r="F17" i="45" s="1"/>
  <c r="G231" i="39"/>
  <c r="F231" i="39" s="1"/>
  <c r="G229" i="39"/>
  <c r="D17" i="49"/>
  <c r="F17" i="49" s="1"/>
  <c r="F229" i="39"/>
  <c r="H69" i="45"/>
  <c r="H77" i="45" s="1"/>
  <c r="G14" i="58"/>
  <c r="G6" i="58" s="1"/>
  <c r="K28" i="37"/>
  <c r="K57" i="58"/>
  <c r="K50" i="58"/>
  <c r="K33" i="58"/>
  <c r="D5" i="48"/>
  <c r="D35" i="48" s="1"/>
  <c r="G25" i="47"/>
  <c r="E43" i="36"/>
  <c r="K45" i="37"/>
  <c r="H11" i="49" l="1"/>
  <c r="G28" i="37"/>
  <c r="H65" i="46"/>
  <c r="H95" i="49"/>
  <c r="K32" i="58"/>
  <c r="H79" i="46"/>
  <c r="G48" i="58"/>
  <c r="G30" i="58" s="1"/>
  <c r="F67" i="58" s="1"/>
  <c r="G28" i="46"/>
  <c r="H29" i="46"/>
  <c r="G64" i="40"/>
  <c r="G47" i="40" s="1"/>
  <c r="G45" i="37"/>
  <c r="H33" i="46"/>
  <c r="K15" i="40"/>
  <c r="K9" i="40" s="1"/>
  <c r="J75" i="40" s="1"/>
  <c r="G272" i="35"/>
  <c r="G52" i="37"/>
  <c r="H115" i="49"/>
  <c r="H116" i="49" s="1"/>
  <c r="H122" i="45"/>
  <c r="H123" i="45" s="1"/>
  <c r="F7" i="46"/>
  <c r="H7" i="46" s="1"/>
  <c r="G7" i="37"/>
  <c r="G131" i="35"/>
  <c r="G19" i="37" s="1"/>
  <c r="H30" i="48"/>
  <c r="H31" i="48" s="1"/>
  <c r="H64" i="48"/>
  <c r="H56" i="49"/>
  <c r="H16" i="45"/>
  <c r="H29" i="45" s="1"/>
  <c r="G33" i="37"/>
  <c r="F28" i="46"/>
  <c r="H40" i="46"/>
  <c r="F23" i="46"/>
  <c r="H23" i="46" s="1"/>
  <c r="G63" i="35"/>
  <c r="G15" i="40"/>
  <c r="G9" i="40" s="1"/>
  <c r="G233" i="39"/>
  <c r="H61" i="46"/>
  <c r="K48" i="58"/>
  <c r="H59" i="45"/>
  <c r="H16" i="49"/>
  <c r="H29" i="49" s="1"/>
  <c r="F233" i="39"/>
  <c r="G56" i="47"/>
  <c r="F56" i="47" s="1"/>
  <c r="D5" i="49"/>
  <c r="D64" i="49" s="1"/>
  <c r="E47" i="36"/>
  <c r="K30" i="58" l="1"/>
  <c r="J67" i="58" s="1"/>
  <c r="H28" i="46"/>
  <c r="H60" i="45"/>
  <c r="F75" i="40"/>
  <c r="H65" i="48"/>
  <c r="H66" i="48" s="1"/>
  <c r="H32" i="48"/>
  <c r="H33" i="48" s="1"/>
  <c r="H57" i="49"/>
  <c r="H58" i="49" s="1"/>
  <c r="H59" i="49" s="1"/>
  <c r="H117" i="49" l="1"/>
  <c r="H118" i="49" s="1"/>
  <c r="G17" i="46"/>
  <c r="G16" i="46" s="1"/>
  <c r="G15" i="46" s="1"/>
  <c r="G10" i="35"/>
  <c r="E9" i="35"/>
  <c r="E7" i="35" l="1"/>
  <c r="G7" i="35" s="1"/>
  <c r="G9" i="35"/>
  <c r="F17" i="46"/>
  <c r="F16" i="46" s="1"/>
  <c r="F225" i="35"/>
  <c r="F15" i="46" l="1"/>
  <c r="H15" i="46" s="1"/>
  <c r="H16" i="46"/>
  <c r="E225" i="35"/>
  <c r="G225" i="35" s="1"/>
  <c r="H17" i="46"/>
  <c r="H49" i="46"/>
  <c r="H50" i="46"/>
  <c r="H59" i="46" s="1"/>
  <c r="G18" i="37"/>
  <c r="G14" i="37" s="1"/>
  <c r="G26" i="37" s="1"/>
  <c r="G38" i="37" s="1"/>
  <c r="G60" i="37" s="1"/>
  <c r="G280" i="35" l="1"/>
  <c r="G277" i="35"/>
  <c r="H70" i="46"/>
  <c r="H71" i="46"/>
  <c r="H58" i="46"/>
  <c r="E286" i="35"/>
  <c r="F10" i="47"/>
  <c r="G9" i="47" s="1"/>
  <c r="G274" i="35"/>
  <c r="E287" i="35"/>
  <c r="F14" i="47"/>
  <c r="G13" i="47" s="1"/>
  <c r="G279" i="35"/>
  <c r="H86" i="46" l="1"/>
  <c r="H87" i="46"/>
  <c r="F61" i="47" l="1"/>
  <c r="G64" i="47" s="1"/>
  <c r="F9" i="53"/>
  <c r="F7" i="53" s="1"/>
  <c r="F216" i="53" s="1"/>
  <c r="G11" i="53"/>
  <c r="E9" i="53" l="1"/>
  <c r="G9" i="53" s="1"/>
  <c r="E7" i="53"/>
  <c r="G7" i="53" l="1"/>
  <c r="K18" i="37" s="1"/>
  <c r="K14" i="37" s="1"/>
  <c r="K26" i="37" s="1"/>
  <c r="K38" i="37" s="1"/>
  <c r="K60" i="37" s="1"/>
  <c r="E216" i="53"/>
  <c r="G216" i="53" s="1"/>
  <c r="G271" i="53" l="1"/>
  <c r="G268" i="53"/>
  <c r="G270" i="53" l="1"/>
  <c r="E278" i="53"/>
  <c r="G265" i="53"/>
  <c r="E277" i="53"/>
  <c r="E285" i="35" l="1"/>
  <c r="G7" i="47" s="1"/>
  <c r="G18" i="47" s="1"/>
  <c r="E290" i="35" l="1"/>
  <c r="E294" i="35" s="1"/>
  <c r="F18" i="47" l="1"/>
</calcChain>
</file>

<file path=xl/sharedStrings.xml><?xml version="1.0" encoding="utf-8"?>
<sst xmlns="http://schemas.openxmlformats.org/spreadsheetml/2006/main" count="2730" uniqueCount="934">
  <si>
    <t xml:space="preserve">Plus - values sur réalisations courantes d'immobilisations corporelles </t>
  </si>
  <si>
    <t>Récupération assurance accidents du travail</t>
  </si>
  <si>
    <t>Récupération assurance salaire garanti</t>
  </si>
  <si>
    <t xml:space="preserve">Récupération assurance autre </t>
  </si>
  <si>
    <t xml:space="preserve">Avantages en nature - voitures </t>
  </si>
  <si>
    <t xml:space="preserve">Cotisations personnelles  - usage de véhicules d'entreprises </t>
  </si>
  <si>
    <t xml:space="preserve">Prestations de service </t>
  </si>
  <si>
    <t>Imputation de frais à des tiers</t>
  </si>
  <si>
    <t>Contrôles faits pour une autre caisse d'allocations familiales</t>
  </si>
  <si>
    <t>Produits d'exploitation divers</t>
  </si>
  <si>
    <t>Produits financiers</t>
  </si>
  <si>
    <t xml:space="preserve">Plus - values sur la réalisation d'actifs circulants </t>
  </si>
  <si>
    <t>Produits financiers divers</t>
  </si>
  <si>
    <t xml:space="preserve">Différences de paiement </t>
  </si>
  <si>
    <t xml:space="preserve">Produits exceptionnels </t>
  </si>
  <si>
    <t xml:space="preserve">Reprise d'amortissements et de réductions de valeur - Sur immobilisations incorporelles </t>
  </si>
  <si>
    <t xml:space="preserve">Reprise d'amortissements et de réductions de valeur - Sur immobilisations corporelles </t>
  </si>
  <si>
    <t xml:space="preserve">Reprises de provisions pour risques et charges exceptionnels </t>
  </si>
  <si>
    <t>14</t>
  </si>
  <si>
    <t>(+)/(-)</t>
  </si>
  <si>
    <t>Stocks: réduction (augmentation)</t>
  </si>
  <si>
    <t>Charges d'exploitation portées à l'actif au titre de frais 
de restructuration</t>
  </si>
  <si>
    <t>Réductions de valeur sur stocks, sur commandes en 
cours d'exécution et sur créances commerciales:
dotations (reprises)                                                           (+)/(-)</t>
  </si>
  <si>
    <t>Rémunérations, charges sociales et pensions                 (+)/(-)</t>
  </si>
  <si>
    <t>Réductions de valeur sur actifs circulants autres que 
stocks, commandes en cours et créances 
commerciales: dotations (reprises)</t>
  </si>
  <si>
    <t>Provisions pour risques et charges exceptionnels:
dotations (utilisations)</t>
  </si>
  <si>
    <t>Charges exceptionnelles portées à l'actif au titre de 
frais de restructuration</t>
  </si>
  <si>
    <t>Plus - values sur réalisation d'actifs immobilisés</t>
  </si>
  <si>
    <t xml:space="preserve">Autres produits exceptionnels </t>
  </si>
  <si>
    <t>TOTAL DES PRODUITS</t>
  </si>
  <si>
    <t>Affectation du résultat opérations de gestion</t>
  </si>
  <si>
    <t>Transfert du critère 2 de la subvention pour la responsabilisation</t>
  </si>
  <si>
    <t>Transfert d'une partie de l'excédent du compte de gestion</t>
  </si>
  <si>
    <t>Dotations à la réserve administrative</t>
  </si>
  <si>
    <t>Prélèvement de la réserve administrative</t>
  </si>
  <si>
    <t>Produit des intérêts de retard en matière de cotisations capitatives (article  97 LC)</t>
  </si>
  <si>
    <t xml:space="preserve">Transfert de critère 2 de la subvention pour responsabilisation </t>
  </si>
  <si>
    <t xml:space="preserve">Transfert d'une partie de l'excédent du compte de gestion </t>
  </si>
  <si>
    <t xml:space="preserve">Plus - values sur la réalisation de débiteurs douteux </t>
  </si>
  <si>
    <t>Prélèvement du fonds de réserve</t>
  </si>
  <si>
    <t>Divers</t>
  </si>
  <si>
    <t>Fonds de Réserve: évolution</t>
  </si>
  <si>
    <t>Le solde finale se retrouve au compte 1320  -----&gt; contrôle:</t>
  </si>
  <si>
    <t>Services et biens divers</t>
  </si>
  <si>
    <t>610  Frais d'immeuble</t>
  </si>
  <si>
    <t>Loyer</t>
  </si>
  <si>
    <t>Charges locatives</t>
  </si>
  <si>
    <t>Entretien et réparations</t>
  </si>
  <si>
    <t>Assurances</t>
  </si>
  <si>
    <t>Energie et eau</t>
  </si>
  <si>
    <t>Impôts et taxes (locataire)</t>
  </si>
  <si>
    <t>Autres frais d'immeuble</t>
  </si>
  <si>
    <t>611  Frais de bureau</t>
  </si>
  <si>
    <t>Téléphone</t>
  </si>
  <si>
    <t>Fournitures de bureau (entre autres travaux d'impression)</t>
  </si>
  <si>
    <t>Frais d'expédition</t>
  </si>
  <si>
    <t xml:space="preserve">Frais de documentation </t>
  </si>
  <si>
    <t>Publications et publicité</t>
  </si>
  <si>
    <t>Location matériel de bureau</t>
  </si>
  <si>
    <t>Entretien et réparation de matériel de bureau</t>
  </si>
  <si>
    <t>Petit matériel</t>
  </si>
  <si>
    <t>Autres frais de bureau</t>
  </si>
  <si>
    <t>612  Frais d'informatique</t>
  </si>
  <si>
    <t>Frais d'informatique - Matériel et accessoires</t>
  </si>
  <si>
    <t>Frais d'informatique - Logiciel</t>
  </si>
  <si>
    <t>Frais d'informatique - Loyer</t>
  </si>
  <si>
    <t>Frais d'informatique - Frais d'entretien et de réparation</t>
  </si>
  <si>
    <t>Frais d'informatique - Bureau conseil</t>
  </si>
  <si>
    <t>Frais d'informatique - des Lignes de Communications Data</t>
  </si>
  <si>
    <t>Frais d'informatique - Autres frais</t>
  </si>
  <si>
    <t>613  Contentieux</t>
  </si>
  <si>
    <t>Honoraires</t>
  </si>
  <si>
    <t>Frais d'examens médicaux</t>
  </si>
  <si>
    <t>Frais d'administration liés aux examens médicaux</t>
  </si>
  <si>
    <t>Intérêts octroyés d'office - Charte de l'assuré social</t>
  </si>
  <si>
    <t>Autres frais de justice et intérêts</t>
  </si>
  <si>
    <t>Autres frais contentieux</t>
  </si>
  <si>
    <t>614  Indemnités à des tiers</t>
  </si>
  <si>
    <t xml:space="preserve">Cotisations   </t>
  </si>
  <si>
    <t xml:space="preserve">Honoraires: commissaire et expert-comptable </t>
  </si>
  <si>
    <t>Honoraires: bureau de sélection</t>
  </si>
  <si>
    <t>Honoraires: divers</t>
  </si>
  <si>
    <t>Secrétariat social: frais de gestion</t>
  </si>
  <si>
    <t>Chèques repas: frais de gestion</t>
  </si>
  <si>
    <t>Contrôles faits par une autre caisse d'allocations familiales</t>
  </si>
  <si>
    <t>Autres indemnités à des tiers</t>
  </si>
  <si>
    <t>615  Frais de voiture, de voyage et de déplacement</t>
  </si>
  <si>
    <t>Autre frais de voyage et de déplacement</t>
  </si>
  <si>
    <t>Frais de location ou de leasing</t>
  </si>
  <si>
    <t>Autres frais de voiture</t>
  </si>
  <si>
    <t>616  Rémunérations, charges sociales et pensions - personnel commun mis à la disposition par des entités liées</t>
  </si>
  <si>
    <t>Rémunérations assujetties à l'ONSS</t>
  </si>
  <si>
    <t>Double pécule de vacances</t>
  </si>
  <si>
    <t>Autres rémunérations et avantages sociaux directs</t>
  </si>
  <si>
    <t>Rémunérations assujetties à l' ONSS</t>
  </si>
  <si>
    <t xml:space="preserve">Autres rémunérations et avantages sociaux directs </t>
  </si>
  <si>
    <t>6161  Cotisations patronales pour assurances sociales</t>
  </si>
  <si>
    <t>Cotisations patronales pour assurances sociales</t>
  </si>
  <si>
    <t>6162  Primes d'employeurs pour assurances extralégales</t>
  </si>
  <si>
    <t>6163  Autres frais de personnel</t>
  </si>
  <si>
    <t>Chèques repas</t>
  </si>
  <si>
    <t>Assurances accidents du travail</t>
  </si>
  <si>
    <t>Assurance salaire garanti</t>
  </si>
  <si>
    <t>Assurance responsabilité civile</t>
  </si>
  <si>
    <t>Service médical interentreprises</t>
  </si>
  <si>
    <t>Frais de formation</t>
  </si>
  <si>
    <t>Cadeaux et libéralités (service social)</t>
  </si>
  <si>
    <t>Restaurant d'entreprise - cantine</t>
  </si>
  <si>
    <t xml:space="preserve">Frais forfaitaires propres à l'employeur </t>
  </si>
  <si>
    <t>Autres frais de personnel</t>
  </si>
  <si>
    <t>6164  Pensions de retraite et de survie</t>
  </si>
  <si>
    <t>Pensions de retraite et de survie</t>
  </si>
  <si>
    <t>TOTAL</t>
  </si>
  <si>
    <t>6165 Estimations des pécules de vacances</t>
  </si>
  <si>
    <t>Estimations des pécules de vacances - Dotations</t>
  </si>
  <si>
    <t>Estimations des  pécules de vacances - Utilisations (-)</t>
  </si>
  <si>
    <t>6166 Provisions pour primes de fin d'année</t>
  </si>
  <si>
    <t>Provisions pour primes de fin d'année - Dotations</t>
  </si>
  <si>
    <t>Provisions pour primes de fin d'année - Utilisations (-)</t>
  </si>
  <si>
    <t>617  Personnel intérimaire et personnes qui sont mises à la disposition de l'association</t>
  </si>
  <si>
    <t>Personnel mis à la disposition - autres</t>
  </si>
  <si>
    <t xml:space="preserve">618  Indemnités aux administrateurs </t>
  </si>
  <si>
    <t>Jetons de présence et frais de déplacement des administrateurs</t>
  </si>
  <si>
    <t>Rémunérations, charges sociales et pensions</t>
  </si>
  <si>
    <t>621  Cotisations patronales d' assurances sociales</t>
  </si>
  <si>
    <t>Cotisations patronales d' assurances sociales</t>
  </si>
  <si>
    <t>622  Primes patronales pour assurances extra-légales</t>
  </si>
  <si>
    <t>623  Autres frais de personnel</t>
  </si>
  <si>
    <t>Assurance d'accidents du travail</t>
  </si>
  <si>
    <t>Cadeaux et libéralités (service soxial)</t>
  </si>
  <si>
    <t>Frais forfaitaires propres à l'employeur</t>
  </si>
  <si>
    <t>624  Pensions de retraite et de survie</t>
  </si>
  <si>
    <t>625  Estimations des pécules de vacances</t>
  </si>
  <si>
    <t>Estimations des pécules de vacances -Dotations</t>
  </si>
  <si>
    <t>Estimations des pécules de vacances - Utilisations (-)</t>
  </si>
  <si>
    <t>626  Provisions pour primes de fin d'année</t>
  </si>
  <si>
    <t>Dettes financières</t>
  </si>
  <si>
    <t>Etablissements de crédit - Emprunts en compte à terme fixe</t>
  </si>
  <si>
    <t>Etablissements de crédit - Dettes en compte courant prestations</t>
  </si>
  <si>
    <t>Etablissements de crédit - Dettes en compte courant gestion</t>
  </si>
  <si>
    <t>Fournisseurs</t>
  </si>
  <si>
    <t>Fournisseurs - Entités liées</t>
  </si>
  <si>
    <t>Fournisseurs - Tiers</t>
  </si>
  <si>
    <t>Factures à percevoir</t>
  </si>
  <si>
    <t>Notes de crédit à établir</t>
  </si>
  <si>
    <t>Dettes fiscales, salariales et sociales</t>
  </si>
  <si>
    <t>Impôts et taxes à payer</t>
  </si>
  <si>
    <t>Précompte professionnel retenu</t>
  </si>
  <si>
    <t>Sécurité sociale à payer</t>
  </si>
  <si>
    <t>Rémunérations à  payer</t>
  </si>
  <si>
    <t>Pécules de vacances</t>
  </si>
  <si>
    <t>Provisions pour primes de fin d'année</t>
  </si>
  <si>
    <t>Retenues personnelles: assurance de groupe</t>
  </si>
  <si>
    <t>Retenues personnelles: assurance hospitalisation</t>
  </si>
  <si>
    <t>Retenues personnelles: chèques-repas</t>
  </si>
  <si>
    <t>Attributaires</t>
  </si>
  <si>
    <t>Attributaires - mois de transition</t>
  </si>
  <si>
    <t>Versements sans affectation immédiate - allocations</t>
  </si>
  <si>
    <t>Versements sans affectation immédiate - gestion</t>
  </si>
  <si>
    <t>Ordres de paiement retournés</t>
  </si>
  <si>
    <t>Fonds de trésorerie pour le paiement des prestations familiales</t>
  </si>
  <si>
    <t>Ouverture de crédit ONAFTS - allocations familiales</t>
  </si>
  <si>
    <t>Ouverture de crédit ONAFTS - gestion</t>
  </si>
  <si>
    <t>Autres dettes diverses</t>
  </si>
  <si>
    <t>Comptes de régularisation en comptes d'attente</t>
  </si>
  <si>
    <t>Charges à reporter</t>
  </si>
  <si>
    <t>Produits acquis</t>
  </si>
  <si>
    <t>Charges à imputer</t>
  </si>
  <si>
    <t>Intérêts à imputer</t>
  </si>
  <si>
    <t>Produits à reporter</t>
  </si>
  <si>
    <t>Intérêts à reporter</t>
  </si>
  <si>
    <t>Prestations familiales à octroyer durant le mois de transition</t>
  </si>
  <si>
    <t>Cotisations à recevoir durant le mois de transit</t>
  </si>
  <si>
    <t>Retenues pour autres caisses d'allocations familiales</t>
  </si>
  <si>
    <t>Titres à revenu fixe</t>
  </si>
  <si>
    <t>Titres à revenu fixe - valeur d'acquisition</t>
  </si>
  <si>
    <t>Réductions de valeur actées sur titres à revenu fixe (-)</t>
  </si>
  <si>
    <t>Dépôts à terme</t>
  </si>
  <si>
    <t>Dépôts à terme: de plus d'un an</t>
  </si>
  <si>
    <t>Belgique</t>
  </si>
  <si>
    <t xml:space="preserve">MISSION DE VÉRIFICATION OU DE REDRESSEMENT </t>
  </si>
  <si>
    <t>Mentions facultatives:</t>
  </si>
  <si>
    <r>
      <t>B.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L’établissement des comptes annuels,</t>
    </r>
  </si>
  <si>
    <r>
      <t>C.</t>
    </r>
    <r>
      <rPr>
        <sz val="7"/>
        <rFont val="Times New Roman"/>
        <family val="1"/>
      </rPr>
      <t xml:space="preserve">      </t>
    </r>
    <r>
      <rPr>
        <sz val="9"/>
        <rFont val="Arial"/>
        <family val="2"/>
      </rPr>
      <t xml:space="preserve">La vérification des comptes annuels et/ou </t>
    </r>
  </si>
  <si>
    <r>
      <t>D.</t>
    </r>
    <r>
      <rPr>
        <sz val="7"/>
        <rFont val="Times New Roman"/>
        <family val="1"/>
      </rPr>
      <t xml:space="preserve">      </t>
    </r>
    <r>
      <rPr>
        <sz val="9"/>
        <rFont val="Arial"/>
        <family val="2"/>
      </rPr>
      <t>Le redressement des comptes annuels.</t>
    </r>
  </si>
  <si>
    <t>Nom, prénoms, profession, domicile</t>
  </si>
  <si>
    <t xml:space="preserve">Numéro de membre </t>
  </si>
  <si>
    <t>Nature de la mission
(A, B, C et/ou D)</t>
  </si>
  <si>
    <t xml:space="preserve">Registre des personnes morales (RPM) - Tribunal de Commerce de: </t>
  </si>
  <si>
    <t xml:space="preserve">LISTE COMPLÈTE avec nom, prénoms, profession, domicile (adresse, numéro, code postal et commune) et fonction au sein de </t>
  </si>
  <si>
    <t>Dépôts à terme: de plus d'un mois et à un an au plus</t>
  </si>
  <si>
    <t>Dépôts à terme: d'un mois au plus</t>
  </si>
  <si>
    <t>Réductions de valeur actées sur dépôts à terme</t>
  </si>
  <si>
    <t>Valeurs échues à l'encaissement</t>
  </si>
  <si>
    <t>Chèques à encaisser allocations</t>
  </si>
  <si>
    <t>Chèques à encaisser gestion</t>
  </si>
  <si>
    <t>Coupons à encaisser</t>
  </si>
  <si>
    <t>Etablissements de crédit allocations familiales</t>
  </si>
  <si>
    <t>Etablissements de crédit gestion</t>
  </si>
  <si>
    <t>5600-5690</t>
  </si>
  <si>
    <t>5601-5691</t>
  </si>
  <si>
    <t>5609-5699</t>
  </si>
  <si>
    <t>5509-5599</t>
  </si>
  <si>
    <t>Caisses</t>
  </si>
  <si>
    <t>Caisse - espèces allocations</t>
  </si>
  <si>
    <t>Caisse - espèces gestion</t>
  </si>
  <si>
    <t>Caisse - timbres</t>
  </si>
  <si>
    <t>Caisse - chèques-repas</t>
  </si>
  <si>
    <t>Virements internes</t>
  </si>
  <si>
    <t>Virements internes allocations</t>
  </si>
  <si>
    <t>Virements internes gestion</t>
  </si>
  <si>
    <t>Virements gestion pour allocations</t>
  </si>
  <si>
    <t>Virements allocations pour gestion</t>
  </si>
  <si>
    <t>TOTAL ACTIF ET PASSIF</t>
  </si>
  <si>
    <t>TOTAL GENERAL</t>
  </si>
  <si>
    <t xml:space="preserve"> </t>
  </si>
  <si>
    <t>644-648</t>
  </si>
  <si>
    <t>764-769</t>
  </si>
  <si>
    <t xml:space="preserve">664-668  </t>
  </si>
  <si>
    <t>Codes</t>
  </si>
  <si>
    <t xml:space="preserve">I. </t>
  </si>
  <si>
    <t>70/74</t>
  </si>
  <si>
    <t xml:space="preserve">B. </t>
  </si>
  <si>
    <t xml:space="preserve">C. </t>
  </si>
  <si>
    <t xml:space="preserve">E. </t>
  </si>
  <si>
    <t>60/64</t>
  </si>
  <si>
    <t>600/8</t>
  </si>
  <si>
    <t>631/4</t>
  </si>
  <si>
    <t>635/8</t>
  </si>
  <si>
    <t>640/8</t>
  </si>
  <si>
    <t>752/9</t>
  </si>
  <si>
    <t>652/9</t>
  </si>
  <si>
    <t>(-)</t>
  </si>
  <si>
    <t xml:space="preserve">II. </t>
  </si>
  <si>
    <t xml:space="preserve">(-)                                </t>
  </si>
  <si>
    <t xml:space="preserve">F. </t>
  </si>
  <si>
    <t xml:space="preserve">G. </t>
  </si>
  <si>
    <t>(+)</t>
  </si>
  <si>
    <t xml:space="preserve">IV. </t>
  </si>
  <si>
    <t xml:space="preserve">V. </t>
  </si>
  <si>
    <t>A.</t>
  </si>
  <si>
    <t>B.</t>
  </si>
  <si>
    <t>C.</t>
  </si>
  <si>
    <t>D.</t>
  </si>
  <si>
    <t>E.</t>
  </si>
  <si>
    <t xml:space="preserve">VII. </t>
  </si>
  <si>
    <t>764/9</t>
  </si>
  <si>
    <t xml:space="preserve">VIII. </t>
  </si>
  <si>
    <t>F.</t>
  </si>
  <si>
    <t>664/8</t>
  </si>
  <si>
    <t xml:space="preserve">IX. </t>
  </si>
  <si>
    <t>Beheer</t>
  </si>
  <si>
    <t>Actief</t>
  </si>
  <si>
    <t>Passief</t>
  </si>
  <si>
    <t>X</t>
  </si>
  <si>
    <t>IV</t>
  </si>
  <si>
    <t>VI</t>
  </si>
  <si>
    <t>VII A 1</t>
  </si>
  <si>
    <t>VII A 3</t>
  </si>
  <si>
    <t>163-165</t>
  </si>
  <si>
    <t>VII A 4</t>
  </si>
  <si>
    <t>IX</t>
  </si>
  <si>
    <t>VII B</t>
  </si>
  <si>
    <t>VIII A 3</t>
  </si>
  <si>
    <t>VIII A 4</t>
  </si>
  <si>
    <t>VIII A 5</t>
  </si>
  <si>
    <t>VIII B 1</t>
  </si>
  <si>
    <t>VIII D 1</t>
  </si>
  <si>
    <t>VIII D 2</t>
  </si>
  <si>
    <t>VIII D 3</t>
  </si>
  <si>
    <t>I</t>
  </si>
  <si>
    <t>II</t>
  </si>
  <si>
    <t>OPERATIONS DU FONDS DE RESERVE</t>
  </si>
  <si>
    <t>Amortissements et réd. de valeur exceptionnels (dotations) - Sur immob. incorporelles</t>
  </si>
  <si>
    <t xml:space="preserve">Amortissements et réd., de valeur exceptionnels (dotations) - Sur immob. corporelles </t>
  </si>
  <si>
    <t>Le solde finale se retrouve au comptes 1321 + 1322  -----&gt; contrôle:</t>
  </si>
  <si>
    <t>Reserve administrative: évolution</t>
  </si>
  <si>
    <t>TOTAL ACTIFS IMMOBILISES</t>
  </si>
  <si>
    <t>TOTAL ACTIFS CIRCULANTS</t>
  </si>
  <si>
    <t xml:space="preserve">Comptes de régularisation </t>
  </si>
  <si>
    <t>Pensions et obligations similaires</t>
  </si>
  <si>
    <t>Grosses réparations et gros entretiens</t>
  </si>
  <si>
    <t>Autres risques et charges</t>
  </si>
  <si>
    <t>Dons et legs avec droit de reprise</t>
  </si>
  <si>
    <t xml:space="preserve">Charges et intérêts à imputer </t>
  </si>
  <si>
    <t>BILAN APRÈS RÉPARTITION</t>
  </si>
  <si>
    <t>ACTIFS IMMOBILISÉS</t>
  </si>
  <si>
    <t xml:space="preserve">Créances </t>
  </si>
  <si>
    <t xml:space="preserve">Participations </t>
  </si>
  <si>
    <t xml:space="preserve">Actions et parts </t>
  </si>
  <si>
    <t xml:space="preserve">Créances et cautionnements en numéraire  </t>
  </si>
  <si>
    <t>Ann.</t>
  </si>
  <si>
    <t>Approvisionnements</t>
  </si>
  <si>
    <t xml:space="preserve">En-cours de fabrication </t>
  </si>
  <si>
    <t xml:space="preserve">Produits finis </t>
  </si>
  <si>
    <t xml:space="preserve">Marchandises  </t>
  </si>
  <si>
    <t xml:space="preserve">Immeubles destinés à la vente </t>
  </si>
  <si>
    <t xml:space="preserve">dont créances non productives d'intérêts ou 
assorties d'un intérêt anormalement faible </t>
  </si>
  <si>
    <t>C-asbl 2.2</t>
  </si>
  <si>
    <t>C-asbl 3</t>
  </si>
  <si>
    <t>Chiffre d'affaires</t>
  </si>
  <si>
    <t xml:space="preserve">Achats </t>
  </si>
  <si>
    <t>Provisions pour risques et charges: dotations
(utilisations et reprises)</t>
  </si>
  <si>
    <t>Cotisations, dons, legs et subsides</t>
  </si>
  <si>
    <t>Autres produits exceptionnels</t>
  </si>
  <si>
    <t>Autres charges exceptionnelles</t>
  </si>
  <si>
    <t>A reporter de gestion à allocations familiales</t>
  </si>
  <si>
    <t>A reporter de allocations familiales à gestion</t>
  </si>
  <si>
    <t>N°</t>
  </si>
  <si>
    <t xml:space="preserve">Autres sociétés avec lesquelles il existe un lien de 
participation </t>
  </si>
  <si>
    <t>Déficit du compte de gestion</t>
  </si>
  <si>
    <t xml:space="preserve">Amortissements et réductions de valeur sur frais 
d'établissement, sur immobilisations incorporelles et 
corporelles </t>
  </si>
  <si>
    <t xml:space="preserve">Reprises d'amortissements et de réductions de valeur 
sur immobilisations incorporelles et corporelles </t>
  </si>
  <si>
    <t xml:space="preserve">Reprises de réductions de valeur sur immobilisations 
financières </t>
  </si>
  <si>
    <t>Immob. détenues en location-financement et droits similaires</t>
  </si>
  <si>
    <t>Dettes sociales diverses</t>
  </si>
  <si>
    <t>RESUME DES RESULTATS</t>
  </si>
  <si>
    <t>SECTEUR GESTION</t>
  </si>
  <si>
    <t>SECTEUR ALLOCATIONS FAMILIALES (fonds de réserve)</t>
  </si>
  <si>
    <t>Données Caisse d'Allocations Familiales</t>
  </si>
  <si>
    <t xml:space="preserve">Dénomination </t>
  </si>
  <si>
    <t>Adresse</t>
  </si>
  <si>
    <t>Données du bilan sociale</t>
  </si>
  <si>
    <t>Nombre effectif d'heures prestées (temps plein + temps partiel)</t>
  </si>
  <si>
    <t>Nombre moyen de travailleurs en équivalents temps plein (ETP)</t>
  </si>
  <si>
    <t>DÉNOMINATION :</t>
  </si>
  <si>
    <t>Bte :</t>
  </si>
  <si>
    <t>Pays:</t>
  </si>
  <si>
    <t>*** Biffer la mention inutile</t>
  </si>
  <si>
    <t>LISTE DES ADMINISTRATEURS ET COMMISSAIRES (suite de la page précédente)</t>
  </si>
  <si>
    <t xml:space="preserve">Autres   </t>
  </si>
  <si>
    <t xml:space="preserve">Autres </t>
  </si>
  <si>
    <t>C-asbl 2.1</t>
  </si>
  <si>
    <t xml:space="preserve">Pensions et obligations similaires </t>
  </si>
  <si>
    <t>Charges fiscales</t>
  </si>
  <si>
    <t>Grosses réparations et gros entretien</t>
  </si>
  <si>
    <t>Emprunts subordonnés</t>
  </si>
  <si>
    <t xml:space="preserve">Emprunts obligataires non subordonnés  </t>
  </si>
  <si>
    <t xml:space="preserve">Autres emprunts </t>
  </si>
  <si>
    <t xml:space="preserve">Fournisseurs  </t>
  </si>
  <si>
    <t>Effets à payer</t>
  </si>
  <si>
    <t>Productives d'intérêts</t>
  </si>
  <si>
    <t xml:space="preserve">Non productives d'intérêts ou assorties d'un intérêt 
anormalement faible  </t>
  </si>
  <si>
    <t xml:space="preserve">Cautionnements reçus en numéraires </t>
  </si>
  <si>
    <t xml:space="preserve">Impôts </t>
  </si>
  <si>
    <t>Rémunérations et charges sociales</t>
  </si>
  <si>
    <t>Autres dettes diverses productives d'intérêts</t>
  </si>
  <si>
    <t>Comptes de régularisation</t>
  </si>
  <si>
    <t>FORMULAIRE A REMPLIR - DONNEES GENERALES</t>
  </si>
  <si>
    <t>FORMULAIRE A REMPLIR - BILAN</t>
  </si>
  <si>
    <t>FORMULAIRE A REMPLIR - FONDS DE RESERVE</t>
  </si>
  <si>
    <t>FORMULAIRE A REMPLIR - COMPTE DE GESTION</t>
  </si>
  <si>
    <t>Numéro d'entreprise</t>
  </si>
  <si>
    <t>Commentaires</t>
  </si>
  <si>
    <t>EUR</t>
  </si>
  <si>
    <t>NAT.</t>
  </si>
  <si>
    <t>Date du dépôt</t>
  </si>
  <si>
    <t>P.</t>
  </si>
  <si>
    <t>U.</t>
  </si>
  <si>
    <t xml:space="preserve">Forme juridique : </t>
  </si>
  <si>
    <t>Adresse :</t>
  </si>
  <si>
    <t>N° :</t>
  </si>
  <si>
    <t xml:space="preserve">Code postal : </t>
  </si>
  <si>
    <t xml:space="preserve">Commune : </t>
  </si>
  <si>
    <t>DATE</t>
  </si>
  <si>
    <t>/</t>
  </si>
  <si>
    <t xml:space="preserve">du dépôt de l'acte constitutif OU du document le plus récent mentionnant la date de </t>
  </si>
  <si>
    <t>publication des actes constitutif et modificatif(s) des statuts.</t>
  </si>
  <si>
    <t xml:space="preserve">COMPTES ANNUELS approuvés par l'assemblée générale** du  </t>
  </si>
  <si>
    <t>et relatifs à l'exercice couvrant la période du</t>
  </si>
  <si>
    <t>au</t>
  </si>
  <si>
    <t xml:space="preserve">Exercice précédent du </t>
  </si>
  <si>
    <t xml:space="preserve">Les montants relatifs à l'exercice précédent </t>
  </si>
  <si>
    <t xml:space="preserve">identiques à ceux publiés antérieurement </t>
  </si>
  <si>
    <t xml:space="preserve">Documents joints aux présents comptes annuels: </t>
  </si>
  <si>
    <t>Numéros des sections du document normalisé non déposées parce que sans</t>
  </si>
  <si>
    <t xml:space="preserve">Nombre total de pages déposées : </t>
  </si>
  <si>
    <t xml:space="preserve">objet : </t>
  </si>
  <si>
    <t>Association sans but lucratif</t>
  </si>
  <si>
    <t>Rue:</t>
  </si>
  <si>
    <t>N°:</t>
  </si>
  <si>
    <t>Boîte:</t>
  </si>
  <si>
    <t>Code Postal:</t>
  </si>
  <si>
    <t>Commune:</t>
  </si>
  <si>
    <t>01</t>
  </si>
  <si>
    <t>31</t>
  </si>
  <si>
    <t>12</t>
  </si>
  <si>
    <t>Signature</t>
  </si>
  <si>
    <t>(nom et qualité)</t>
  </si>
  <si>
    <t>*    Mention facultative.</t>
  </si>
  <si>
    <t xml:space="preserve">Amortissements et réductions de valeur exceptionnels sur 
 frais d'établissement, sur immobilisations incorporelles et corporelles </t>
  </si>
  <si>
    <t xml:space="preserve">Reprises de provisions pour risques et charges 
exceptionnels </t>
  </si>
  <si>
    <t xml:space="preserve">Amortissements et réductions de valeur exceptionnels 
sur frais d'établissement, sur immobilisations 
incorporelles et corporelles </t>
  </si>
  <si>
    <t>RESERVE ADMINISTRATIVE</t>
  </si>
  <si>
    <t>PRODUITS</t>
  </si>
  <si>
    <t>FONDS DE RESERVE</t>
  </si>
  <si>
    <t>Excédent du compte de gestion</t>
  </si>
  <si>
    <t>Produits des majorations sur cotisations capitatives - 50 %</t>
  </si>
  <si>
    <t>Produit des intérêts de retard en matière de cotisations capitatives</t>
  </si>
  <si>
    <t xml:space="preserve">Couverture définitive des prestations payées indûment </t>
  </si>
  <si>
    <t xml:space="preserve">Réductions de valeur sur des débiteurs douteux </t>
  </si>
  <si>
    <t xml:space="preserve">Annulation du produit des amendes - 50 % </t>
  </si>
  <si>
    <t>CHARGES</t>
  </si>
  <si>
    <t>Produits d'exploitation</t>
  </si>
  <si>
    <t xml:space="preserve">Produits de prestations sociales </t>
  </si>
  <si>
    <t>Charges d'exploitation</t>
  </si>
  <si>
    <t>Frais d'immeuble</t>
  </si>
  <si>
    <t>Frais de bureau</t>
  </si>
  <si>
    <t>Frais d'informatique</t>
  </si>
  <si>
    <t>Contentieux</t>
  </si>
  <si>
    <t>Indemnités à des tiers</t>
  </si>
  <si>
    <t>Frais de voiture, de voyage et de déplacement</t>
  </si>
  <si>
    <t>Rémunérations, charges sociales et pensions - personnel commun mis à la disposition par des entités liées</t>
  </si>
  <si>
    <t>Personnel intérimaire et personnes qui sont mises à la disposition de l'association</t>
  </si>
  <si>
    <t xml:space="preserve">Indemnités aux administrateurs </t>
  </si>
  <si>
    <t>Rémunérations et avantages sociaux directs</t>
  </si>
  <si>
    <t>Primes patronales pour assurances extra-légales</t>
  </si>
  <si>
    <t>Estimations des pécules de vacances</t>
  </si>
  <si>
    <t>Amortissements et réductions de valeur sur frais d'établissement,
sur immobilisations incorporelles et corporelles</t>
  </si>
  <si>
    <t>Provisions pour grosses réparations</t>
  </si>
  <si>
    <t>Charges d'exploitation portées à l'actif au titre de frais de restructuration</t>
  </si>
  <si>
    <t>Bénéfice d'exploitation</t>
  </si>
  <si>
    <t>Perte d'exploitation</t>
  </si>
  <si>
    <t>Produits des actifs circulants</t>
  </si>
  <si>
    <t>Autres produits financiers</t>
  </si>
  <si>
    <t>Charges des dettes</t>
  </si>
  <si>
    <t>Réductions de valeur sur actifs circulants</t>
  </si>
  <si>
    <t>Autres charges financières</t>
  </si>
  <si>
    <t>Bénéfice du compte de gestion</t>
  </si>
  <si>
    <t>Perte du compte de gestion</t>
  </si>
  <si>
    <t>Bénéfice courant</t>
  </si>
  <si>
    <t>Perte courante</t>
  </si>
  <si>
    <t xml:space="preserve">Reprise d'amortissements et de réductions de valeur 
Sur immobilisations incorporelles et corporelles </t>
  </si>
  <si>
    <t>Provisions pour risques et charges exceptionnels</t>
  </si>
  <si>
    <t>Charges exceptionnelles portées à l'actif au titre de frais de restructuration</t>
  </si>
  <si>
    <t>Frais directs et produits</t>
  </si>
  <si>
    <t>Frais refacturés et produits</t>
  </si>
  <si>
    <t>Total</t>
  </si>
  <si>
    <t>Ventes et prestations</t>
  </si>
  <si>
    <t>Production immobilisée</t>
  </si>
  <si>
    <t>Autres produits d'exploitation</t>
  </si>
  <si>
    <t>Coût des ventes et des prestations</t>
  </si>
  <si>
    <t>Approvisionnements et marchandises</t>
  </si>
  <si>
    <t xml:space="preserve">Services et biens divers  </t>
  </si>
  <si>
    <t xml:space="preserve">Produits financiers  </t>
  </si>
  <si>
    <t xml:space="preserve">Produits des immobilisations financières </t>
  </si>
  <si>
    <t xml:space="preserve">Produits des actifs circulants </t>
  </si>
  <si>
    <t xml:space="preserve">Charges financières </t>
  </si>
  <si>
    <t>Produits exceptionnels</t>
  </si>
  <si>
    <t xml:space="preserve">Plus-values sur réalisation d'actifs immobilisés </t>
  </si>
  <si>
    <t>Réductions de valeur sur immobilisations financières</t>
  </si>
  <si>
    <t xml:space="preserve">Moins-values sur réalisation d'actifs immobilisés   </t>
  </si>
  <si>
    <t>III A 1</t>
  </si>
  <si>
    <t>III 1</t>
  </si>
  <si>
    <t>III A 2</t>
  </si>
  <si>
    <t>III B 1</t>
  </si>
  <si>
    <t>III 2</t>
  </si>
  <si>
    <t>III B 2</t>
  </si>
  <si>
    <t>III C 1</t>
  </si>
  <si>
    <t>III 3</t>
  </si>
  <si>
    <t>III C 2</t>
  </si>
  <si>
    <t>III D</t>
  </si>
  <si>
    <t>III 4</t>
  </si>
  <si>
    <t>III E 1</t>
  </si>
  <si>
    <t>III 5</t>
  </si>
  <si>
    <t>III E 2</t>
  </si>
  <si>
    <t>III F</t>
  </si>
  <si>
    <t>III 6</t>
  </si>
  <si>
    <t>IV C 2</t>
  </si>
  <si>
    <t>V B</t>
  </si>
  <si>
    <t>VII A</t>
  </si>
  <si>
    <t>XX</t>
  </si>
  <si>
    <t>IX A</t>
  </si>
  <si>
    <t>IX B 1</t>
  </si>
  <si>
    <t>IX B 2</t>
  </si>
  <si>
    <t>IX C 1</t>
  </si>
  <si>
    <t>IX E 1</t>
  </si>
  <si>
    <t>IX E 2</t>
  </si>
  <si>
    <t>IX F 3</t>
  </si>
  <si>
    <t>VII</t>
  </si>
  <si>
    <t>XI</t>
  </si>
  <si>
    <t>VIII</t>
  </si>
  <si>
    <t>Toelichting</t>
  </si>
  <si>
    <t>KB</t>
  </si>
  <si>
    <t>5500-5590</t>
  </si>
  <si>
    <t>5501-5591</t>
  </si>
  <si>
    <t>2000/2009</t>
  </si>
  <si>
    <t>2040/2049</t>
  </si>
  <si>
    <t>21100/21109</t>
  </si>
  <si>
    <t>21110/21119</t>
  </si>
  <si>
    <t>2130/2139</t>
  </si>
  <si>
    <t>22010/22019</t>
  </si>
  <si>
    <t>22020/22029</t>
  </si>
  <si>
    <t>22110/22119</t>
  </si>
  <si>
    <t>22120/22129</t>
  </si>
  <si>
    <t>22210/22219</t>
  </si>
  <si>
    <t>22220/22229</t>
  </si>
  <si>
    <t>22310/22319</t>
  </si>
  <si>
    <t>22320/22329</t>
  </si>
  <si>
    <t>23100/23109</t>
  </si>
  <si>
    <t>23110/23119</t>
  </si>
  <si>
    <t>23120/23129</t>
  </si>
  <si>
    <t>23200/23209</t>
  </si>
  <si>
    <t>23210/23219</t>
  </si>
  <si>
    <t>23220/23229</t>
  </si>
  <si>
    <t>24100/24109</t>
  </si>
  <si>
    <t>24110/24119</t>
  </si>
  <si>
    <t>24200/24209</t>
  </si>
  <si>
    <t>24210/24219</t>
  </si>
  <si>
    <t>2500/2509</t>
  </si>
  <si>
    <t>25100/25109</t>
  </si>
  <si>
    <t>25110/25119</t>
  </si>
  <si>
    <t>25120/25129</t>
  </si>
  <si>
    <t>25200/25209</t>
  </si>
  <si>
    <t>25210/25219</t>
  </si>
  <si>
    <t>2610/2619</t>
  </si>
  <si>
    <t>2620/2629</t>
  </si>
  <si>
    <t>20/28</t>
  </si>
  <si>
    <t>22/27</t>
  </si>
  <si>
    <t>22/91</t>
  </si>
  <si>
    <t>22/92</t>
  </si>
  <si>
    <t>280/1</t>
  </si>
  <si>
    <t>282/3</t>
  </si>
  <si>
    <t>284/8</t>
  </si>
  <si>
    <t>285/8</t>
  </si>
  <si>
    <t>29/58</t>
  </si>
  <si>
    <t>30/36</t>
  </si>
  <si>
    <t>30/31</t>
  </si>
  <si>
    <t>40/41</t>
  </si>
  <si>
    <t>50/53</t>
  </si>
  <si>
    <t>54/58</t>
  </si>
  <si>
    <t>490/1</t>
  </si>
  <si>
    <t>20/58</t>
  </si>
  <si>
    <t>160/5</t>
  </si>
  <si>
    <t>163/5</t>
  </si>
  <si>
    <t>17/49</t>
  </si>
  <si>
    <t>170/4</t>
  </si>
  <si>
    <t>42/48</t>
  </si>
  <si>
    <t>430/8</t>
  </si>
  <si>
    <t>440/4</t>
  </si>
  <si>
    <t>450/3</t>
  </si>
  <si>
    <t>454/9</t>
  </si>
  <si>
    <t>480/8</t>
  </si>
  <si>
    <t>492/3</t>
  </si>
  <si>
    <r>
      <t>II.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/>
    </r>
  </si>
  <si>
    <t xml:space="preserve">III. </t>
  </si>
  <si>
    <t>Exercice</t>
  </si>
  <si>
    <t>Exercice précédent</t>
  </si>
  <si>
    <t>ACTIFS IMMOBILISES</t>
  </si>
  <si>
    <t xml:space="preserve">Terrains et constructions   </t>
  </si>
  <si>
    <t xml:space="preserve">Installations, machines et outillage </t>
  </si>
  <si>
    <t xml:space="preserve">Mobilier et matériel roulant </t>
  </si>
  <si>
    <t>Location-financement et droits similaires</t>
  </si>
  <si>
    <t xml:space="preserve">Autres immobilisations corporelles </t>
  </si>
  <si>
    <t>Immobilisations en cours et acomptes versés</t>
  </si>
  <si>
    <t xml:space="preserve">Entités liées </t>
  </si>
  <si>
    <t xml:space="preserve">Autres immobilisations financières </t>
  </si>
  <si>
    <t>ACTIFS CIRCULANTS</t>
  </si>
  <si>
    <t xml:space="preserve">Créances à plus d'un an </t>
  </si>
  <si>
    <t>Créances commerciales</t>
  </si>
  <si>
    <t xml:space="preserve">Autres créances </t>
  </si>
  <si>
    <t xml:space="preserve">Stocks et commandes en cours d'exécution </t>
  </si>
  <si>
    <t xml:space="preserve">Stocks   </t>
  </si>
  <si>
    <t xml:space="preserve">Commandes en cours d'exécution </t>
  </si>
  <si>
    <t xml:space="preserve">Créances à un an au plus </t>
  </si>
  <si>
    <t xml:space="preserve">Créances commerciales </t>
  </si>
  <si>
    <t xml:space="preserve">Valeurs disponibles </t>
  </si>
  <si>
    <t>TOTAL DE L'ACTIF</t>
  </si>
  <si>
    <t>Patrimoine de départ</t>
  </si>
  <si>
    <t>Moyens permanents</t>
  </si>
  <si>
    <t xml:space="preserve">Plus-values de réévaluation  </t>
  </si>
  <si>
    <t xml:space="preserve">Subsides en capital </t>
  </si>
  <si>
    <t xml:space="preserve">PROVISIONS </t>
  </si>
  <si>
    <t>Dettes commerciales</t>
  </si>
  <si>
    <t>Acomptes reçus sur commandes</t>
  </si>
  <si>
    <t xml:space="preserve">Dettes financières  </t>
  </si>
  <si>
    <t xml:space="preserve">Dettes diverses </t>
  </si>
  <si>
    <t>TOTAL DU PASSIF</t>
  </si>
  <si>
    <t xml:space="preserve">X. </t>
  </si>
  <si>
    <t>10/49</t>
  </si>
  <si>
    <r>
      <t>IV.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/>
    </r>
  </si>
  <si>
    <r>
      <t>VI.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/>
    </r>
  </si>
  <si>
    <t>10/15</t>
  </si>
  <si>
    <t>168</t>
  </si>
  <si>
    <r>
      <t>X.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/>
    </r>
  </si>
  <si>
    <t>4891</t>
  </si>
  <si>
    <t>+</t>
  </si>
  <si>
    <t>-</t>
  </si>
  <si>
    <t>=</t>
  </si>
  <si>
    <t>IX.</t>
  </si>
  <si>
    <t xml:space="preserve">Autres installations, machines et outillage </t>
  </si>
  <si>
    <t>Matériel roulant</t>
  </si>
  <si>
    <t>Autre créance sur débiteurs de prestations indues</t>
  </si>
  <si>
    <t>Placements de trésorerie</t>
  </si>
  <si>
    <t>Produits et intérêts à reporter</t>
  </si>
  <si>
    <t>8.</t>
  </si>
  <si>
    <t>I.</t>
  </si>
  <si>
    <t>61/64</t>
  </si>
  <si>
    <t>1.</t>
  </si>
  <si>
    <t>2.</t>
  </si>
  <si>
    <t>3.</t>
  </si>
  <si>
    <t>4.</t>
  </si>
  <si>
    <t>Cautionnements versés en numéraire et garanties</t>
  </si>
  <si>
    <t>Créances à un an au plus</t>
  </si>
  <si>
    <t>Débiteurs de prestations indues</t>
  </si>
  <si>
    <t>Débiteurs douteux de prestations indues</t>
  </si>
  <si>
    <t>Créances diverses</t>
  </si>
  <si>
    <t>Autres créances sur débiteurs de prestations indues</t>
  </si>
  <si>
    <t>Créances sur les entités liées et les tiers</t>
  </si>
  <si>
    <t>Etablissements de crédit</t>
  </si>
  <si>
    <t>Produits acquis et Intérêts non échus</t>
  </si>
  <si>
    <t>FONDS SOCIAL</t>
  </si>
  <si>
    <t>PROVISIONS</t>
  </si>
  <si>
    <t>DETTES</t>
  </si>
  <si>
    <t>Dettes de location-financement et assimilées</t>
  </si>
  <si>
    <t>Autres dettes</t>
  </si>
  <si>
    <t>Dettes à un an au plus</t>
  </si>
  <si>
    <t xml:space="preserve">Etablissements de crédit </t>
  </si>
  <si>
    <t>Retenues sur salaires</t>
  </si>
  <si>
    <t>Versements sans affectation immédiate</t>
  </si>
  <si>
    <t>TOTAL FONDS SOCIAL</t>
  </si>
  <si>
    <t>TOTAL PROVISIONS</t>
  </si>
  <si>
    <t>TOTAL DETTES</t>
  </si>
  <si>
    <t>Valeurs disponibles</t>
  </si>
  <si>
    <t>Produits acquis et intérêts non échus</t>
  </si>
  <si>
    <t>5.</t>
  </si>
  <si>
    <t>6.</t>
  </si>
  <si>
    <t>7.</t>
  </si>
  <si>
    <t>9.</t>
  </si>
  <si>
    <t>635/7</t>
  </si>
  <si>
    <t>H.</t>
  </si>
  <si>
    <t>III.</t>
  </si>
  <si>
    <t>(70/64)</t>
  </si>
  <si>
    <t>(64/70)</t>
  </si>
  <si>
    <t>IV.</t>
  </si>
  <si>
    <t>V.</t>
  </si>
  <si>
    <t>VI.</t>
  </si>
  <si>
    <t>(70/65)</t>
  </si>
  <si>
    <t>(65/70)</t>
  </si>
  <si>
    <t>VII.</t>
  </si>
  <si>
    <t>VIII.</t>
  </si>
  <si>
    <t>(70/66)</t>
  </si>
  <si>
    <t>(66/70)</t>
  </si>
  <si>
    <t>G.</t>
  </si>
  <si>
    <t>II.</t>
  </si>
  <si>
    <t>Fonds affectés</t>
  </si>
  <si>
    <t>Fonds de réserve</t>
  </si>
  <si>
    <t>Réserve administrative</t>
  </si>
  <si>
    <t>Réserve administrative affectée à la couverture des débiteurs</t>
  </si>
  <si>
    <t>Subsides en capital</t>
  </si>
  <si>
    <t>Subsides en capital reçus en espèces</t>
  </si>
  <si>
    <t>Provisions pour risques et charges</t>
  </si>
  <si>
    <t>Provisions pour pensions et obligations similaires</t>
  </si>
  <si>
    <t>Provisions pour grosses réparations et gros entretiens</t>
  </si>
  <si>
    <t>Provisions pour autres risques et charges</t>
  </si>
  <si>
    <t>Provisions pour dons et legs avec droit de reprise</t>
  </si>
  <si>
    <t>Dettes à plus d'un an</t>
  </si>
  <si>
    <t>Dettes de location-financement immobilière</t>
  </si>
  <si>
    <t>Dettes de location-financement mobilière</t>
  </si>
  <si>
    <t>Dettes en rapport avec des droits réels sur des immeubles</t>
  </si>
  <si>
    <t>Etablissements de crédit - Dettes en compte (gestion)</t>
  </si>
  <si>
    <t>Autres emprunts</t>
  </si>
  <si>
    <t>Fournisseurs - entités liées</t>
  </si>
  <si>
    <t>Fournisseurs - tiers</t>
  </si>
  <si>
    <t>Cautionnements reçus en numéraire</t>
  </si>
  <si>
    <t>Solde débiteur</t>
  </si>
  <si>
    <t>Solde créditeur</t>
  </si>
  <si>
    <t>Frais d'établissement</t>
  </si>
  <si>
    <t>Frais de restructuration</t>
  </si>
  <si>
    <t>Logiciel</t>
  </si>
  <si>
    <t>Autres droits acquis</t>
  </si>
  <si>
    <t>Acomptes versés</t>
  </si>
  <si>
    <t>Terrains en pleine propriété</t>
  </si>
  <si>
    <t>Autres terrains</t>
  </si>
  <si>
    <t>Constructions en pleine propriété</t>
  </si>
  <si>
    <t>Autres constructions</t>
  </si>
  <si>
    <t>Terrains bâtis en pleine propriété</t>
  </si>
  <si>
    <t>Autres terrains bâtis</t>
  </si>
  <si>
    <t xml:space="preserve">Autres droits réels en pleine propriété </t>
  </si>
  <si>
    <t>Autres droits réels</t>
  </si>
  <si>
    <t>Amortissements</t>
  </si>
  <si>
    <t>Machines de bureau en pleine propriété</t>
  </si>
  <si>
    <t>Equipement informatique en pleine propriété</t>
  </si>
  <si>
    <t>Rémunérations et avantages sociaux directs - Autres membres du personnel</t>
  </si>
  <si>
    <t>Primes d'employeurs pour assurances extralégales - Assurance de groupe</t>
  </si>
  <si>
    <t>Primes d'employeurs pour assurances extralégales - Assurance hospitalisation</t>
  </si>
  <si>
    <t>Intérêts et frais sur comptes à vue</t>
  </si>
  <si>
    <t>Intérêts sur prêts</t>
  </si>
  <si>
    <t>Intérêts leasing  - voitures</t>
  </si>
  <si>
    <t>Intérêts leasing - autres</t>
  </si>
  <si>
    <t>Intérêts de retard</t>
  </si>
  <si>
    <t>Frais judiciaires et intérêts perçus</t>
  </si>
  <si>
    <t>Location biens immobiliers</t>
  </si>
  <si>
    <t>Intérêts sur effets à rente fixe</t>
  </si>
  <si>
    <t xml:space="preserve">Intérêts sur compte à terme </t>
  </si>
  <si>
    <t xml:space="preserve">Intérêts sur compte à vue </t>
  </si>
  <si>
    <t>TOTAL DES FRAIS</t>
  </si>
  <si>
    <t>Autres installations, machines et outillage en pleine propriété</t>
  </si>
  <si>
    <t>Autres machines de bureau</t>
  </si>
  <si>
    <t>Autre équipement informatique</t>
  </si>
  <si>
    <t>Autres installations, machines et outillage</t>
  </si>
  <si>
    <t>Mobilier en pleine propriété</t>
  </si>
  <si>
    <t>Matériel roulant en pleine propriété</t>
  </si>
  <si>
    <t>Autre mobilier</t>
  </si>
  <si>
    <t>Autre matériel roulant</t>
  </si>
  <si>
    <t>Immobilisations détenues en location-financement et droits similaires</t>
  </si>
  <si>
    <t>Terrains et constructions en location-financement</t>
  </si>
  <si>
    <t>Machines de bureau en location-financement</t>
  </si>
  <si>
    <t>Equipement informatique en location-financement</t>
  </si>
  <si>
    <t>Autre installations, machines et outillage en location-financement</t>
  </si>
  <si>
    <t>Mobilier en location-financement</t>
  </si>
  <si>
    <t>Matériel roulant en location-financement</t>
  </si>
  <si>
    <t>Autres immobilisations corporelles</t>
  </si>
  <si>
    <t>Autres immobilisations corporelles en pleine propriété</t>
  </si>
  <si>
    <t>Immobilisations corporelles en cours et acomptes versés</t>
  </si>
  <si>
    <t>Immobilisations financières</t>
  </si>
  <si>
    <t>Cautionnements versés en numéraire</t>
  </si>
  <si>
    <t>Garantie locative</t>
  </si>
  <si>
    <t>Autres garanties</t>
  </si>
  <si>
    <t>Créances à plus d'un an</t>
  </si>
  <si>
    <t>Autres créances</t>
  </si>
  <si>
    <t>Mobilier et matériel roulant</t>
  </si>
  <si>
    <t>Installations, machines et outillage</t>
  </si>
  <si>
    <t>Terrains et constructions</t>
  </si>
  <si>
    <t>Immobilisations incorporelles</t>
  </si>
  <si>
    <t>Créances de prestations sociales</t>
  </si>
  <si>
    <t>Assujettis directs</t>
  </si>
  <si>
    <t>Débiteurs douteux A</t>
  </si>
  <si>
    <t>Débiteurs douteux B</t>
  </si>
  <si>
    <t>Débiteurs douteux C</t>
  </si>
  <si>
    <t>Frais et intérêts de retard à récupérer</t>
  </si>
  <si>
    <t>Amendes à récupérer</t>
  </si>
  <si>
    <t>Réductions de valeur sur débiteurs douteux actées ( - )</t>
  </si>
  <si>
    <t>Impôts et précomptes à récupérer</t>
  </si>
  <si>
    <t>Compte courant ONAFTS - allocations familiales</t>
  </si>
  <si>
    <t>Compte courant ONAFTS - gestion</t>
  </si>
  <si>
    <t>Intérêts non échus - allocations familiales</t>
  </si>
  <si>
    <t>Intérêts non échus - gestion</t>
  </si>
  <si>
    <t>Banque: compte courant - allocations familiales</t>
  </si>
  <si>
    <t>Chèques émis - allocations familiales</t>
  </si>
  <si>
    <t>Réductions de valeur actées - allocations familiales (-)</t>
  </si>
  <si>
    <t>Banque: compte courant - gestion</t>
  </si>
  <si>
    <t>Chèques émis - gestion</t>
  </si>
  <si>
    <t>Réductions de valeur actées  - gestion (-)</t>
  </si>
  <si>
    <t>Créances - entités liées</t>
  </si>
  <si>
    <t>Créances - tiers</t>
  </si>
  <si>
    <t>Factures à établir</t>
  </si>
  <si>
    <t>Notes de crédit à recevoir</t>
  </si>
  <si>
    <t>Avances et prêts au personnel</t>
  </si>
  <si>
    <t>Solde créditeur à diminuer de l'actif</t>
  </si>
  <si>
    <t>OPERATIONS DU COMPTE DE GESTION</t>
  </si>
  <si>
    <t>Frais 
directs</t>
  </si>
  <si>
    <t>Frais 
refacturés</t>
  </si>
  <si>
    <t>Amortissements et réd. de valeur exceptionnels (dotations) - Sur frais d'établissement</t>
  </si>
  <si>
    <t>Cotisation complémentaire d'employeurs affiliés (article 94 § 8)</t>
  </si>
  <si>
    <t>Frais d'expertises médicales</t>
  </si>
  <si>
    <t>Frais propres à la procédure judiciaire</t>
  </si>
  <si>
    <t>Intérêts d'office en raison de la charte sociale</t>
  </si>
  <si>
    <t>Autres créances douteuses</t>
  </si>
  <si>
    <t>Réductions de valeur actées (-)</t>
  </si>
  <si>
    <t>Dettes à plus d'un an échéant dans l'année</t>
  </si>
  <si>
    <t>Dettes diverses - Productives d'intérêts</t>
  </si>
  <si>
    <t>Dettes diverses</t>
  </si>
  <si>
    <t>Dettes diverses - Non productives d'intérêts ou assorties d'un intérêt anormalement faible</t>
  </si>
  <si>
    <t>Dettes diverses - Cautionnements reçus en numéraire</t>
  </si>
  <si>
    <t xml:space="preserve">Affectation du résultat opérations d'allocations familiales </t>
  </si>
  <si>
    <t>Sommes non recouvrées en application de l'article 119bis</t>
  </si>
  <si>
    <t>Irrécouvrable en raison de la prescription visée à l'article 120bis</t>
  </si>
  <si>
    <t xml:space="preserve">Le recouvrement n'est pas indiqué ou impossible pour des raisons sociales </t>
  </si>
  <si>
    <t>Non recouvré en raison de la Charte de l'assuré social</t>
  </si>
  <si>
    <t>Couverture définitive des pertes causées par des employeurs et des attributaires restés en demeure</t>
  </si>
  <si>
    <t xml:space="preserve">Couverture définitive des pertes causées par toute autre raison </t>
  </si>
  <si>
    <t>Réductions de valeur sur des débiteurs douteux - Dotations</t>
  </si>
  <si>
    <t>Réductions de valeur sur des débiteurs douteux - Reprises ( - )</t>
  </si>
  <si>
    <t>Annulation du produit des amendes - 50 % (article 24 LC)</t>
  </si>
  <si>
    <t>ACTIF</t>
  </si>
  <si>
    <t>PASSIF</t>
  </si>
  <si>
    <t>Immobilisations corporelles</t>
  </si>
  <si>
    <t>Machines de bureau</t>
  </si>
  <si>
    <t>Equipement informatique</t>
  </si>
  <si>
    <t xml:space="preserve">Mobilier </t>
  </si>
  <si>
    <t>Annulation des produits des majorations sur cotisations capitatives - 50 %</t>
  </si>
  <si>
    <t>Dépassement de la limite du fonds de réserve</t>
  </si>
  <si>
    <t>Dotations au fonds de réserve</t>
  </si>
  <si>
    <t xml:space="preserve">Intérêts fonds de réserve et de trésorerie </t>
  </si>
  <si>
    <t xml:space="preserve">Dons et legs </t>
  </si>
  <si>
    <t>Produit des amendes - 50 % (article 24 LC)</t>
  </si>
  <si>
    <t>Produits des majorations sur cotisations capitatives - 50 % (article 97 LC)</t>
  </si>
  <si>
    <t>Amortissements, réductions de valeurs et dispositions pour risques et charges</t>
  </si>
  <si>
    <t>Amortissements sur frais d'établissement</t>
  </si>
  <si>
    <t xml:space="preserve">Amortisements sur immobilisations incorporelles </t>
  </si>
  <si>
    <t xml:space="preserve">Amortissements sur immobilisations corporelles </t>
  </si>
  <si>
    <t>Réductions de valeur sur immobilisations incorporelles</t>
  </si>
  <si>
    <t xml:space="preserve">Réductions de valeur sur immobilisations corporelles </t>
  </si>
  <si>
    <t>Provisions pour pensions et obligations similaires - Dotations</t>
  </si>
  <si>
    <t>Autres dettes - Productives d'intérêts</t>
  </si>
  <si>
    <t xml:space="preserve">Autres dettes - Non productives d'intérêts ou assorties d'un intérêt anormalement faible </t>
  </si>
  <si>
    <t>Autres dettes - Cautionnements reçus en numéraire</t>
  </si>
  <si>
    <t>Débiteurs de prestations indues - Débiteurs A</t>
  </si>
  <si>
    <t>Débiteurs de prestations indues - Débiteurs B</t>
  </si>
  <si>
    <t>Débiteurs de prestations indues - Débiteurs C</t>
  </si>
  <si>
    <t>Débiteurs de prestations indues - Débiteurs ayant un solde créditeur (-)</t>
  </si>
  <si>
    <t>Provisions pour pensions et obligations similaires - Utilisations et reprises (-)</t>
  </si>
  <si>
    <t>61602  Rémunérations et avantages sociaux directs - Employés</t>
  </si>
  <si>
    <t>61603  Rémunérations et avantages sociaux directs - Ouvriers</t>
  </si>
  <si>
    <t>61604  Rémunérations et avantages sociaux directs - Frais d'informatique liés au personnel</t>
  </si>
  <si>
    <t>61605  Rémunérations et avantages sociaux directs - Autres membres du personnel</t>
  </si>
  <si>
    <t>Personnel intérimaire</t>
  </si>
  <si>
    <t>6202  Rémunérations et avantages sociaux directs - Employés</t>
  </si>
  <si>
    <t>6203  Rémunérations et avantages sociaux directs - Ouvriers</t>
  </si>
  <si>
    <t>6204  Rémunérations et avantages sociaux directs - Frais d'informatique liés au personnel</t>
  </si>
  <si>
    <t>6205  Rémunérations et avantages sociaux directs - Autres membres de personnel</t>
  </si>
  <si>
    <t>Frais de déplacement - Intervention de l'employeur</t>
  </si>
  <si>
    <t>Provisions pour grosses réparations - Dotations</t>
  </si>
  <si>
    <t>Provisions pour grosses réparations - Utilisations et reprises (-)</t>
  </si>
  <si>
    <t>Provisions pour autres risques et charges - Dotations</t>
  </si>
  <si>
    <t>Provisions pour autres risques et charges - Utilisations et reprises (-)</t>
  </si>
  <si>
    <t>Autres charges d'exploitation</t>
  </si>
  <si>
    <t>Charges fiscales d'exploitation</t>
  </si>
  <si>
    <t>Moins-values sur réalisations courantes d'immobilisations corporelles</t>
  </si>
  <si>
    <t>Charges d'exploitation diverses</t>
  </si>
  <si>
    <t>Charges d'exploitation portées à l'actif au titre de frais de restructuration (-)</t>
  </si>
  <si>
    <t>Charges financières</t>
  </si>
  <si>
    <t xml:space="preserve">Réductions de valeur sur actifs circulants - Dotations </t>
  </si>
  <si>
    <t>Réductions de valeur sur actifs circulants - Reprises  ( - )</t>
  </si>
  <si>
    <t xml:space="preserve">Moins-values sur réalisation d'actifs circulants </t>
  </si>
  <si>
    <t>Ecarts de conversion des devises</t>
  </si>
  <si>
    <t>Frais bancaires</t>
  </si>
  <si>
    <t>Différences de paiement</t>
  </si>
  <si>
    <t>Charges exceptionnelles</t>
  </si>
  <si>
    <t>Provisions pour risques et charges exceptionnels - Dotatations</t>
  </si>
  <si>
    <t>Provisions pour risques et charges exceptionnels - Utilisations (-)</t>
  </si>
  <si>
    <t>Moins-values sur réalisation d'actifs immobilisés</t>
  </si>
  <si>
    <t>Charges exceptionnelles diverses</t>
  </si>
  <si>
    <t>Charges exceptionnelles portées à l'actif au titre de frais de restructuration (-)</t>
  </si>
  <si>
    <t>Subventions et recettes perçues de l'Office</t>
  </si>
  <si>
    <t>Subventions perçues de l'Office - Subvention sur la base de la charge de travail</t>
  </si>
  <si>
    <t>Subventions perçues de l'Office - Subvention pour la responsabilisation</t>
  </si>
  <si>
    <t xml:space="preserve">Frais remboursables par l'Office - Frais d'examens médicaux </t>
  </si>
  <si>
    <t xml:space="preserve">Frais remboursables par l'Office - Frais d'administration liés à des examens médicaux </t>
  </si>
  <si>
    <t>Frais remboursables par l'Office - Intérêts octroyés d'office - Charte de l'assuré social</t>
  </si>
  <si>
    <t>Subsides</t>
  </si>
  <si>
    <t xml:space="preserve">Autres produits d'exploitation </t>
  </si>
  <si>
    <t>Participations</t>
  </si>
  <si>
    <t xml:space="preserve"> COMPTE DE RÉSULTATS</t>
  </si>
  <si>
    <t>Avances</t>
  </si>
  <si>
    <t>Cotisations à recevoir durant le mois de transition</t>
  </si>
  <si>
    <t xml:space="preserve"> Directe kosten</t>
  </si>
  <si>
    <t>Doorgerekende kosten</t>
  </si>
  <si>
    <t>TOTAAL</t>
  </si>
  <si>
    <t xml:space="preserve">Amortissements et réd. de valeur exceptionnels (dotations) - Sur immob. corporelles </t>
  </si>
  <si>
    <t>**  Par le conseil d'administration dans le cas d'une fondation / par l’organe général de direction dans le cas d'une association internationale sans but</t>
  </si>
  <si>
    <t xml:space="preserve">    lucratif.</t>
  </si>
  <si>
    <r>
      <t>A.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 tenue des comptes de l'association ou de la fondation, </t>
    </r>
  </si>
  <si>
    <t>5.1</t>
  </si>
  <si>
    <t>5.2</t>
  </si>
  <si>
    <t>5.3</t>
  </si>
  <si>
    <t>5.4/
5.5.1</t>
  </si>
  <si>
    <t>5.13</t>
  </si>
  <si>
    <t>5.5.1/
5.6</t>
  </si>
  <si>
    <t>5.6</t>
  </si>
  <si>
    <t>5.7</t>
  </si>
  <si>
    <t>5.8</t>
  </si>
  <si>
    <t>5.9</t>
  </si>
  <si>
    <t>5.10</t>
  </si>
  <si>
    <t xml:space="preserve">Appartenant à l'association ou à la fondation en 
pleine propriété </t>
  </si>
  <si>
    <t>Fonds de l'association ou de la fondation</t>
  </si>
  <si>
    <t>Provisions pour subsides et legs à rembourser et pour
dons avec droit de reprise</t>
  </si>
  <si>
    <t xml:space="preserve">
5.7</t>
  </si>
  <si>
    <t>Obligations et coupons échus, subsides à
rembourser et cautionnements reçus en numéraire</t>
  </si>
  <si>
    <t>Résultat positif (négatif) d'exploitation</t>
  </si>
  <si>
    <t>Résultat positif (négatif) courant</t>
  </si>
  <si>
    <t>Résultat positif (négatif) de l'exercice</t>
  </si>
  <si>
    <t>Transfert du produit de 1,50% des montants indus recouvrés (art 91, §2, i)</t>
  </si>
  <si>
    <t>l'association ou de la fondation des ADMINISTRATEURS ET COMMISSAIRES et, le cas échéant, du représentant en Belgique de</t>
  </si>
  <si>
    <t>l'association étrangère</t>
  </si>
  <si>
    <t>dans le cas où des comptes annuels ont été vérifiés ou redressés par un expert-comptable externe ou par un réviseur d’entreprises
qui n’est pas le commissaire, peuvent être mentionnés ci-après : les nom, prénoms, profession et domicile de chaque
expert-comptable externe ou réviseur d’entreprises et son numéro de membre auprès de son Institut ainsi que la nature de sa 
mission:</t>
  </si>
  <si>
    <t>si des missions visées sous A. ou sous B. ont été accomplies par des comptables agréés ou par des comptables-fiscalistes agréés,
peuvent être mentionnés ci-après: les nom, prénoms, profession et domicile de chaque comptable agréé ou comptable-fiscaliste 
agréé et son numéro de membre auprès de l'Institut Professionnel des Comptables et Fiscalistes agréés ainsi que la nature de sa 
mission.</t>
  </si>
  <si>
    <t xml:space="preserve">Autres dettes non productives d'intérêts ou assorties
d'un intérêt anormalement faible </t>
  </si>
  <si>
    <t>En-cours de fabrication, produits finis et commandes en
cours d'exécution: augmentation (réduction)</t>
  </si>
  <si>
    <t>J.</t>
  </si>
  <si>
    <r>
      <t>sont / ne sont pas</t>
    </r>
    <r>
      <rPr>
        <sz val="9"/>
        <rFont val="Arial"/>
        <family val="2"/>
      </rPr>
      <t xml:space="preserve"> ***</t>
    </r>
  </si>
  <si>
    <t>Résultat positif (négatif) reporté</t>
  </si>
  <si>
    <t>C-asbl 5.16</t>
  </si>
  <si>
    <t>ETAT DES PRESTATIONS SOCIALES</t>
  </si>
  <si>
    <t>EN EURO</t>
  </si>
  <si>
    <t>Exercice Précédent</t>
  </si>
  <si>
    <t>Prestations familiales dues</t>
  </si>
  <si>
    <t>Prestations familiales indues</t>
  </si>
  <si>
    <t xml:space="preserve">Solde à la fin de l'année des débiteurs douteux </t>
  </si>
  <si>
    <t>de prestations familiales indues</t>
  </si>
  <si>
    <t>Avces Kidslife nouvelle caisse</t>
  </si>
  <si>
    <t>Avance pour payer les prestations familiales</t>
  </si>
  <si>
    <t>Frais de liquidation de la caisse</t>
  </si>
  <si>
    <t>10.</t>
  </si>
  <si>
    <t>Services et biens communs (hors frais de personnel)</t>
  </si>
  <si>
    <t>619 Services et biens communs (hors frais de personnel)</t>
  </si>
  <si>
    <t>Compte courant IRISCARE - gestion</t>
  </si>
  <si>
    <t>Compte courant IRISCARE - allocations familiales</t>
  </si>
  <si>
    <t>Ouverture de crédit IRISCARE - allocations familiales</t>
  </si>
  <si>
    <t>Ouverture de crédit IRISCARE - gestion</t>
  </si>
  <si>
    <t>Sommes non mises en recouvrement en raison de la prescription fixée par ordonnance</t>
  </si>
  <si>
    <t>Sommes non mises en recouvrement en raison d' une erreur administrative</t>
  </si>
  <si>
    <t>Quote-part de l'avoir du fonds de réserve d' une caisse fédérale</t>
  </si>
  <si>
    <t xml:space="preserve">Transfert d' une partie de la subvention globale pour frais admin. ou de tout autre moyen déterminé par les SCR </t>
  </si>
  <si>
    <t>Transfert en provenance de la réserve administrative</t>
  </si>
  <si>
    <t>Frais d'immeubles</t>
  </si>
  <si>
    <t>Subventions perçues d' Iriscare - Subvention sur la base de la charge de travail</t>
  </si>
  <si>
    <t>Subventions perçues d' Iriscare - Subvention pour la responsabilisation</t>
  </si>
  <si>
    <t xml:space="preserve">Frais remboursables par Iriscare - Frais d'examens médicaux </t>
  </si>
  <si>
    <t xml:space="preserve">Frais remboursables par Iriscare - Frais d'administration liés à des examens médicaux </t>
  </si>
  <si>
    <t>Frais remboursables par Iriscare - Intérêts octroyés d'office - Charte de l'assuré social</t>
  </si>
  <si>
    <t>Compte courant Iriscare</t>
  </si>
  <si>
    <t>Frais à récupérer de Iriscare</t>
  </si>
  <si>
    <t>Ouverture de crédit Iriscare</t>
  </si>
  <si>
    <t xml:space="preserve">Compte courant Iriscare </t>
  </si>
  <si>
    <t>Allocataires</t>
  </si>
  <si>
    <t>Allocataires - mois de transition</t>
  </si>
  <si>
    <t>Frais à récupérer d' Iriscare</t>
  </si>
  <si>
    <t>Subventions perçues d' Iriscare - sur la base de la charge de travail</t>
  </si>
  <si>
    <t>Subventions perçues d' Iriscare  - pour la responsabilisation</t>
  </si>
  <si>
    <t>Frais remboursables par Iriscare</t>
  </si>
  <si>
    <t>N</t>
  </si>
  <si>
    <t>N-1</t>
  </si>
  <si>
    <t>N+1</t>
  </si>
  <si>
    <t>COMPTES ANNUELS ET AUTRES DOCUMENTS A DEPOSER EN VERTU DU CODE DES SOCIETES ET DES ASSOCIATIONS (EN EUROS)</t>
  </si>
  <si>
    <t>DONNEES D' IDENTIFICATION (à la date de dépot)</t>
  </si>
  <si>
    <t>C-asbl 3.1</t>
  </si>
  <si>
    <t>C-asbl 3.2</t>
  </si>
  <si>
    <t>C-asbl 4</t>
  </si>
  <si>
    <t>C-asbl 1</t>
  </si>
  <si>
    <r>
      <t>Adresse Internet  *  :</t>
    </r>
    <r>
      <rPr>
        <b/>
        <sz val="9"/>
        <rFont val="Arial"/>
        <family val="2"/>
      </rPr>
      <t xml:space="preserve">  </t>
    </r>
  </si>
  <si>
    <t>Exercice N</t>
  </si>
  <si>
    <t>Exercice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</si>
</sst>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&quot;FB&quot;_-;\-* #,##0.00\ &quot;FB&quot;_-;_-* &quot;-&quot;??\ &quot;FB&quot;_-;_-@_-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0"/>
      <name val="Times New Roman"/>
      <family val="1"/>
    </font>
    <font>
      <sz val="11"/>
      <name val="Times"/>
    </font>
    <font>
      <sz val="9"/>
      <name val="Helvetica"/>
    </font>
    <font>
      <sz val="8"/>
      <name val="Helvetica"/>
    </font>
    <font>
      <b/>
      <sz val="9"/>
      <name val="Helvetica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u/>
      <sz val="12"/>
      <name val="Arial"/>
      <family val="2"/>
    </font>
    <font>
      <b/>
      <u/>
      <sz val="12"/>
      <name val="Arial Narrow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u/>
      <sz val="8"/>
      <name val="Arial"/>
      <family val="2"/>
    </font>
    <font>
      <b/>
      <i/>
      <sz val="10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i/>
      <sz val="9"/>
      <name val="Arial Narrow"/>
      <family val="2"/>
    </font>
    <font>
      <sz val="9"/>
      <color indexed="12"/>
      <name val="Arial Narrow"/>
      <family val="2"/>
    </font>
    <font>
      <sz val="10"/>
      <color indexed="12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  <font>
      <b/>
      <u/>
      <sz val="14"/>
      <name val="Arial Narrow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6"/>
      <name val="Helvetica"/>
      <family val="2"/>
    </font>
    <font>
      <b/>
      <sz val="14"/>
      <name val="Arial"/>
      <family val="2"/>
    </font>
    <font>
      <sz val="9"/>
      <name val="Symbol"/>
      <family val="1"/>
      <charset val="2"/>
    </font>
    <font>
      <u/>
      <sz val="9"/>
      <name val="Arial"/>
      <family val="2"/>
    </font>
    <font>
      <sz val="9.5"/>
      <name val="Arial"/>
      <family val="2"/>
    </font>
    <font>
      <sz val="7"/>
      <name val="Times New Roman"/>
      <family val="1"/>
    </font>
    <font>
      <sz val="8.5"/>
      <name val="Arial"/>
      <family val="2"/>
    </font>
    <font>
      <b/>
      <i/>
      <sz val="9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58" fillId="0" borderId="0" applyFont="0" applyFill="0" applyBorder="0" applyAlignment="0" applyProtection="0"/>
    <xf numFmtId="164" fontId="61" fillId="0" borderId="0" applyFont="0" applyFill="0" applyBorder="0" applyAlignment="0" applyProtection="0"/>
  </cellStyleXfs>
  <cellXfs count="719">
    <xf numFmtId="0" fontId="0" fillId="0" borderId="0" xfId="0"/>
    <xf numFmtId="4" fontId="5" fillId="0" borderId="1" xfId="4" applyNumberFormat="1" applyFont="1" applyBorder="1" applyAlignment="1">
      <alignment horizontal="center" vertical="top" wrapText="1"/>
    </xf>
    <xf numFmtId="0" fontId="8" fillId="0" borderId="0" xfId="3" applyFont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0" fontId="9" fillId="0" borderId="0" xfId="3" applyFont="1" applyAlignment="1">
      <alignment vertical="top" wrapText="1"/>
    </xf>
    <xf numFmtId="0" fontId="9" fillId="0" borderId="0" xfId="3" applyFont="1" applyAlignment="1">
      <alignment horizontal="left" vertical="top"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horizontal="left" vertical="top" wrapText="1"/>
    </xf>
    <xf numFmtId="0" fontId="9" fillId="0" borderId="0" xfId="3" applyFont="1" applyAlignment="1">
      <alignment horizontal="justify" vertical="top" wrapText="1"/>
    </xf>
    <xf numFmtId="0" fontId="6" fillId="0" borderId="0" xfId="3" applyFont="1"/>
    <xf numFmtId="0" fontId="9" fillId="0" borderId="0" xfId="3" applyFont="1" applyAlignment="1">
      <alignment horizontal="left" vertical="top" wrapText="1" indent="2"/>
    </xf>
    <xf numFmtId="0" fontId="17" fillId="0" borderId="0" xfId="0" applyFont="1" applyAlignment="1">
      <alignment horizontal="justify" wrapText="1"/>
    </xf>
    <xf numFmtId="0" fontId="8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49" fontId="6" fillId="0" borderId="2" xfId="3" applyNumberFormat="1" applyFont="1" applyBorder="1" applyAlignment="1">
      <alignment vertical="top" wrapText="1"/>
    </xf>
    <xf numFmtId="49" fontId="0" fillId="0" borderId="0" xfId="0" applyNumberFormat="1"/>
    <xf numFmtId="49" fontId="16" fillId="0" borderId="0" xfId="0" applyNumberFormat="1" applyFont="1" applyAlignment="1">
      <alignment wrapText="1"/>
    </xf>
    <xf numFmtId="4" fontId="13" fillId="0" borderId="0" xfId="0" applyNumberFormat="1" applyFont="1"/>
    <xf numFmtId="4" fontId="13" fillId="0" borderId="3" xfId="0" applyNumberFormat="1" applyFont="1" applyBorder="1"/>
    <xf numFmtId="4" fontId="34" fillId="0" borderId="1" xfId="0" applyNumberFormat="1" applyFont="1" applyBorder="1"/>
    <xf numFmtId="0" fontId="13" fillId="0" borderId="0" xfId="0" applyFont="1"/>
    <xf numFmtId="0" fontId="13" fillId="0" borderId="4" xfId="0" applyFont="1" applyBorder="1"/>
    <xf numFmtId="0" fontId="13" fillId="0" borderId="0" xfId="2" applyFont="1" applyAlignment="1">
      <alignment horizontal="center" vertical="top" wrapText="1"/>
    </xf>
    <xf numFmtId="0" fontId="13" fillId="0" borderId="0" xfId="2" applyFont="1" applyAlignment="1">
      <alignment horizontal="left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center" vertical="top" wrapText="1"/>
    </xf>
    <xf numFmtId="0" fontId="13" fillId="0" borderId="6" xfId="2" applyFont="1" applyBorder="1" applyAlignment="1">
      <alignment horizontal="center" vertical="top" wrapText="1"/>
    </xf>
    <xf numFmtId="0" fontId="13" fillId="0" borderId="3" xfId="2" applyFont="1" applyBorder="1" applyAlignment="1">
      <alignment vertical="top" wrapText="1"/>
    </xf>
    <xf numFmtId="0" fontId="12" fillId="0" borderId="0" xfId="2" applyFont="1" applyAlignment="1">
      <alignment vertical="top"/>
    </xf>
    <xf numFmtId="0" fontId="13" fillId="0" borderId="0" xfId="2" applyFont="1" applyAlignment="1">
      <alignment horizontal="left" vertical="top"/>
    </xf>
    <xf numFmtId="0" fontId="13" fillId="0" borderId="7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/>
    </xf>
    <xf numFmtId="4" fontId="37" fillId="0" borderId="1" xfId="0" applyNumberFormat="1" applyFont="1" applyBorder="1"/>
    <xf numFmtId="0" fontId="13" fillId="0" borderId="0" xfId="2" applyFont="1" applyAlignment="1">
      <alignment vertical="top"/>
    </xf>
    <xf numFmtId="0" fontId="13" fillId="0" borderId="7" xfId="2" applyFont="1" applyBorder="1" applyAlignment="1">
      <alignment horizontal="center" vertical="top"/>
    </xf>
    <xf numFmtId="0" fontId="13" fillId="0" borderId="4" xfId="2" applyFont="1" applyBorder="1" applyAlignment="1">
      <alignment horizontal="center" vertical="top"/>
    </xf>
    <xf numFmtId="0" fontId="13" fillId="0" borderId="8" xfId="2" applyFont="1" applyBorder="1" applyAlignment="1">
      <alignment horizontal="left" vertical="top"/>
    </xf>
    <xf numFmtId="0" fontId="13" fillId="0" borderId="9" xfId="2" applyFont="1" applyBorder="1" applyAlignment="1">
      <alignment horizontal="left" vertical="top"/>
    </xf>
    <xf numFmtId="0" fontId="13" fillId="0" borderId="5" xfId="2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3" fillId="0" borderId="4" xfId="2" applyFont="1" applyBorder="1" applyAlignment="1">
      <alignment horizontal="left" vertical="top"/>
    </xf>
    <xf numFmtId="0" fontId="14" fillId="0" borderId="4" xfId="2" applyFont="1" applyBorder="1" applyAlignment="1">
      <alignment horizontal="left"/>
    </xf>
    <xf numFmtId="0" fontId="13" fillId="0" borderId="0" xfId="2" applyFont="1"/>
    <xf numFmtId="0" fontId="13" fillId="0" borderId="7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4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center"/>
    </xf>
    <xf numFmtId="4" fontId="15" fillId="0" borderId="10" xfId="2" applyNumberFormat="1" applyFont="1" applyBorder="1" applyAlignment="1">
      <alignment horizontal="center" vertical="top"/>
    </xf>
    <xf numFmtId="4" fontId="15" fillId="0" borderId="11" xfId="2" applyNumberFormat="1" applyFont="1" applyBorder="1" applyAlignment="1">
      <alignment horizontal="center" vertical="top"/>
    </xf>
    <xf numFmtId="0" fontId="15" fillId="0" borderId="0" xfId="2" applyFont="1" applyAlignment="1">
      <alignment vertical="top"/>
    </xf>
    <xf numFmtId="0" fontId="15" fillId="0" borderId="0" xfId="2" applyFont="1" applyAlignment="1">
      <alignment horizontal="center" vertical="top"/>
    </xf>
    <xf numFmtId="4" fontId="14" fillId="0" borderId="11" xfId="2" applyNumberFormat="1" applyFont="1" applyBorder="1" applyAlignment="1">
      <alignment horizontal="center" vertical="top"/>
    </xf>
    <xf numFmtId="0" fontId="14" fillId="0" borderId="0" xfId="2" applyFont="1" applyAlignment="1">
      <alignment vertical="top"/>
    </xf>
    <xf numFmtId="4" fontId="39" fillId="0" borderId="3" xfId="0" applyNumberFormat="1" applyFont="1" applyBorder="1"/>
    <xf numFmtId="4" fontId="39" fillId="0" borderId="1" xfId="0" applyNumberFormat="1" applyFont="1" applyBorder="1"/>
    <xf numFmtId="0" fontId="5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40" fillId="0" borderId="0" xfId="2" applyFont="1" applyAlignment="1">
      <alignment horizontal="left" vertical="top"/>
    </xf>
    <xf numFmtId="4" fontId="5" fillId="0" borderId="1" xfId="0" applyNumberFormat="1" applyFont="1" applyBorder="1"/>
    <xf numFmtId="0" fontId="40" fillId="0" borderId="0" xfId="2" applyFont="1" applyAlignment="1">
      <alignment vertical="top"/>
    </xf>
    <xf numFmtId="0" fontId="40" fillId="0" borderId="8" xfId="2" applyFont="1" applyBorder="1" applyAlignment="1">
      <alignment horizontal="left" vertical="top"/>
    </xf>
    <xf numFmtId="0" fontId="40" fillId="0" borderId="5" xfId="2" applyFont="1" applyBorder="1" applyAlignment="1">
      <alignment horizontal="left" vertical="top"/>
    </xf>
    <xf numFmtId="0" fontId="40" fillId="0" borderId="5" xfId="2" applyFont="1" applyBorder="1" applyAlignment="1">
      <alignment horizontal="left" vertical="top" wrapText="1"/>
    </xf>
    <xf numFmtId="4" fontId="5" fillId="0" borderId="0" xfId="4" applyNumberFormat="1" applyFont="1"/>
    <xf numFmtId="0" fontId="40" fillId="0" borderId="4" xfId="2" applyFont="1" applyBorder="1" applyAlignment="1">
      <alignment horizontal="left" vertical="top"/>
    </xf>
    <xf numFmtId="0" fontId="5" fillId="0" borderId="0" xfId="2" applyFont="1" applyAlignment="1">
      <alignment vertical="top"/>
    </xf>
    <xf numFmtId="4" fontId="13" fillId="0" borderId="0" xfId="2" applyNumberFormat="1" applyFont="1" applyAlignment="1">
      <alignment horizontal="center" vertical="top" wrapText="1"/>
    </xf>
    <xf numFmtId="4" fontId="14" fillId="0" borderId="1" xfId="0" applyNumberFormat="1" applyFont="1" applyBorder="1"/>
    <xf numFmtId="0" fontId="13" fillId="0" borderId="5" xfId="2" applyFont="1" applyBorder="1" applyAlignment="1">
      <alignment horizontal="left" vertical="top" wrapText="1"/>
    </xf>
    <xf numFmtId="4" fontId="14" fillId="0" borderId="0" xfId="4" applyNumberFormat="1" applyFont="1"/>
    <xf numFmtId="0" fontId="26" fillId="0" borderId="0" xfId="0" applyFont="1"/>
    <xf numFmtId="0" fontId="35" fillId="0" borderId="0" xfId="0" applyFont="1"/>
    <xf numFmtId="0" fontId="40" fillId="0" borderId="12" xfId="2" applyFont="1" applyBorder="1" applyAlignment="1">
      <alignment horizontal="left" vertical="top"/>
    </xf>
    <xf numFmtId="0" fontId="13" fillId="0" borderId="13" xfId="0" applyFont="1" applyBorder="1"/>
    <xf numFmtId="0" fontId="40" fillId="0" borderId="14" xfId="0" quotePrefix="1" applyFont="1" applyBorder="1" applyAlignment="1">
      <alignment horizontal="right"/>
    </xf>
    <xf numFmtId="4" fontId="13" fillId="0" borderId="4" xfId="0" applyNumberFormat="1" applyFont="1" applyBorder="1"/>
    <xf numFmtId="0" fontId="40" fillId="0" borderId="15" xfId="0" quotePrefix="1" applyFont="1" applyBorder="1" applyAlignment="1">
      <alignment horizontal="right"/>
    </xf>
    <xf numFmtId="0" fontId="40" fillId="0" borderId="6" xfId="0" applyFont="1" applyBorder="1"/>
    <xf numFmtId="4" fontId="40" fillId="0" borderId="6" xfId="0" applyNumberFormat="1" applyFont="1" applyBorder="1"/>
    <xf numFmtId="0" fontId="35" fillId="0" borderId="14" xfId="0" quotePrefix="1" applyFont="1" applyBorder="1" applyAlignment="1">
      <alignment horizontal="right"/>
    </xf>
    <xf numFmtId="0" fontId="15" fillId="0" borderId="4" xfId="0" applyFont="1" applyBorder="1"/>
    <xf numFmtId="4" fontId="15" fillId="0" borderId="4" xfId="0" applyNumberFormat="1" applyFont="1" applyBorder="1"/>
    <xf numFmtId="0" fontId="40" fillId="0" borderId="15" xfId="0" applyFont="1" applyBorder="1"/>
    <xf numFmtId="0" fontId="40" fillId="0" borderId="0" xfId="0" applyFont="1"/>
    <xf numFmtId="0" fontId="26" fillId="0" borderId="0" xfId="2" applyFont="1" applyAlignment="1">
      <alignment horizontal="left" vertical="top"/>
    </xf>
    <xf numFmtId="4" fontId="40" fillId="0" borderId="1" xfId="4" applyNumberFormat="1" applyFont="1" applyBorder="1" applyAlignment="1">
      <alignment horizontal="center" vertical="top" wrapText="1"/>
    </xf>
    <xf numFmtId="4" fontId="40" fillId="0" borderId="8" xfId="4" applyNumberFormat="1" applyFont="1" applyBorder="1" applyAlignment="1">
      <alignment horizontal="center" vertical="top" wrapText="1"/>
    </xf>
    <xf numFmtId="4" fontId="37" fillId="0" borderId="8" xfId="4" applyNumberFormat="1" applyFont="1" applyBorder="1" applyAlignment="1">
      <alignment horizontal="right"/>
    </xf>
    <xf numFmtId="4" fontId="37" fillId="0" borderId="1" xfId="4" applyNumberFormat="1" applyFont="1" applyBorder="1" applyAlignment="1">
      <alignment horizontal="right"/>
    </xf>
    <xf numFmtId="4" fontId="37" fillId="0" borderId="5" xfId="0" applyNumberFormat="1" applyFont="1" applyBorder="1"/>
    <xf numFmtId="4" fontId="37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40" fillId="0" borderId="4" xfId="2" applyFont="1" applyBorder="1" applyAlignment="1">
      <alignment vertical="top"/>
    </xf>
    <xf numFmtId="0" fontId="5" fillId="0" borderId="4" xfId="2" applyFont="1" applyBorder="1" applyAlignment="1">
      <alignment horizontal="left" vertical="top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40" fillId="0" borderId="0" xfId="2" applyFont="1"/>
    <xf numFmtId="0" fontId="40" fillId="0" borderId="0" xfId="2" applyFont="1" applyAlignment="1">
      <alignment horizontal="left"/>
    </xf>
    <xf numFmtId="4" fontId="5" fillId="0" borderId="10" xfId="2" applyNumberFormat="1" applyFont="1" applyBorder="1" applyAlignment="1">
      <alignment horizontal="right" vertical="top" wrapText="1"/>
    </xf>
    <xf numFmtId="0" fontId="40" fillId="0" borderId="0" xfId="2" applyFont="1" applyAlignment="1">
      <alignment horizontal="center" vertical="top" wrapText="1"/>
    </xf>
    <xf numFmtId="0" fontId="41" fillId="0" borderId="0" xfId="2" applyFont="1" applyAlignment="1">
      <alignment vertical="top"/>
    </xf>
    <xf numFmtId="0" fontId="41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vertical="top" wrapText="1"/>
    </xf>
    <xf numFmtId="4" fontId="5" fillId="0" borderId="10" xfId="2" applyNumberFormat="1" applyFont="1" applyBorder="1" applyAlignment="1">
      <alignment horizontal="center" vertical="top" wrapText="1"/>
    </xf>
    <xf numFmtId="4" fontId="40" fillId="0" borderId="3" xfId="0" applyNumberFormat="1" applyFont="1" applyBorder="1"/>
    <xf numFmtId="4" fontId="40" fillId="0" borderId="0" xfId="0" applyNumberFormat="1" applyFont="1"/>
    <xf numFmtId="0" fontId="13" fillId="0" borderId="12" xfId="2" applyFont="1" applyBorder="1" applyAlignment="1">
      <alignment horizontal="left" vertical="top"/>
    </xf>
    <xf numFmtId="0" fontId="13" fillId="0" borderId="14" xfId="0" quotePrefix="1" applyFont="1" applyBorder="1" applyAlignment="1">
      <alignment horizontal="right"/>
    </xf>
    <xf numFmtId="0" fontId="13" fillId="0" borderId="15" xfId="0" quotePrefix="1" applyFont="1" applyBorder="1" applyAlignment="1">
      <alignment horizontal="right"/>
    </xf>
    <xf numFmtId="0" fontId="13" fillId="0" borderId="6" xfId="0" applyFont="1" applyBorder="1"/>
    <xf numFmtId="0" fontId="15" fillId="0" borderId="0" xfId="0" applyFont="1"/>
    <xf numFmtId="0" fontId="15" fillId="0" borderId="14" xfId="0" quotePrefix="1" applyFont="1" applyBorder="1" applyAlignment="1">
      <alignment horizontal="right"/>
    </xf>
    <xf numFmtId="0" fontId="25" fillId="0" borderId="0" xfId="0" applyFont="1"/>
    <xf numFmtId="0" fontId="43" fillId="0" borderId="0" xfId="0" applyFont="1"/>
    <xf numFmtId="0" fontId="22" fillId="0" borderId="0" xfId="0" applyFont="1" applyAlignment="1">
      <alignment horizontal="center"/>
    </xf>
    <xf numFmtId="0" fontId="44" fillId="0" borderId="0" xfId="0" applyFont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8" fillId="0" borderId="0" xfId="3" applyFont="1" applyAlignment="1">
      <alignment horizontal="right" vertical="top" wrapText="1"/>
    </xf>
    <xf numFmtId="4" fontId="13" fillId="0" borderId="6" xfId="0" applyNumberFormat="1" applyFont="1" applyBorder="1"/>
    <xf numFmtId="49" fontId="40" fillId="0" borderId="0" xfId="0" applyNumberFormat="1" applyFont="1"/>
    <xf numFmtId="4" fontId="40" fillId="0" borderId="0" xfId="4" applyNumberFormat="1" applyFont="1"/>
    <xf numFmtId="0" fontId="13" fillId="0" borderId="0" xfId="4" applyFont="1"/>
    <xf numFmtId="0" fontId="30" fillId="0" borderId="0" xfId="0" applyFont="1"/>
    <xf numFmtId="0" fontId="25" fillId="0" borderId="14" xfId="0" applyFont="1" applyBorder="1"/>
    <xf numFmtId="0" fontId="6" fillId="0" borderId="0" xfId="0" applyFont="1"/>
    <xf numFmtId="0" fontId="6" fillId="0" borderId="4" xfId="0" applyFont="1" applyBorder="1"/>
    <xf numFmtId="0" fontId="29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4" xfId="0" applyFont="1" applyBorder="1" applyAlignment="1">
      <alignment horizontal="right"/>
    </xf>
    <xf numFmtId="0" fontId="6" fillId="0" borderId="14" xfId="0" applyFont="1" applyBorder="1"/>
    <xf numFmtId="0" fontId="9" fillId="0" borderId="0" xfId="0" applyFont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33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4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4" fontId="11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vertical="top" wrapText="1"/>
    </xf>
    <xf numFmtId="0" fontId="8" fillId="0" borderId="0" xfId="0" applyFont="1"/>
    <xf numFmtId="0" fontId="8" fillId="0" borderId="4" xfId="0" applyFont="1" applyBorder="1"/>
    <xf numFmtId="0" fontId="28" fillId="0" borderId="4" xfId="0" applyFont="1" applyBorder="1"/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0" fontId="6" fillId="0" borderId="14" xfId="3" applyFont="1" applyBorder="1"/>
    <xf numFmtId="0" fontId="8" fillId="0" borderId="0" xfId="0" applyFont="1" applyAlignment="1">
      <alignment horizontal="left" vertical="top" wrapText="1"/>
    </xf>
    <xf numFmtId="4" fontId="32" fillId="0" borderId="9" xfId="0" applyNumberFormat="1" applyFont="1" applyBorder="1" applyAlignment="1">
      <alignment horizontal="right"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9" xfId="0" applyFont="1" applyBorder="1" applyAlignment="1">
      <alignment vertical="top" wrapText="1"/>
    </xf>
    <xf numFmtId="4" fontId="31" fillId="0" borderId="9" xfId="0" applyNumberFormat="1" applyFont="1" applyBorder="1" applyAlignment="1">
      <alignment vertical="top" wrapText="1"/>
    </xf>
    <xf numFmtId="4" fontId="31" fillId="0" borderId="5" xfId="0" applyNumberFormat="1" applyFont="1" applyBorder="1" applyAlignment="1">
      <alignment vertical="top" wrapText="1"/>
    </xf>
    <xf numFmtId="0" fontId="31" fillId="0" borderId="0" xfId="0" applyFont="1"/>
    <xf numFmtId="0" fontId="10" fillId="0" borderId="0" xfId="0" applyFont="1" applyAlignment="1">
      <alignment horizontal="left" vertical="top" wrapText="1"/>
    </xf>
    <xf numFmtId="4" fontId="8" fillId="0" borderId="0" xfId="0" applyNumberFormat="1" applyFont="1" applyAlignment="1">
      <alignment wrapText="1"/>
    </xf>
    <xf numFmtId="4" fontId="9" fillId="0" borderId="0" xfId="0" applyNumberFormat="1" applyFont="1" applyAlignment="1">
      <alignment horizontal="right" vertical="top" wrapText="1"/>
    </xf>
    <xf numFmtId="0" fontId="8" fillId="0" borderId="4" xfId="0" applyFont="1" applyBorder="1" applyAlignment="1">
      <alignment vertical="center" wrapText="1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vertical="top" wrapText="1"/>
    </xf>
    <xf numFmtId="0" fontId="29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0" fontId="22" fillId="0" borderId="4" xfId="0" applyFont="1" applyBorder="1" applyAlignment="1">
      <alignment horizontal="right" wrapText="1"/>
    </xf>
    <xf numFmtId="4" fontId="31" fillId="0" borderId="9" xfId="0" applyNumberFormat="1" applyFont="1" applyBorder="1" applyAlignment="1">
      <alignment horizontal="right" vertical="top" wrapText="1"/>
    </xf>
    <xf numFmtId="4" fontId="31" fillId="0" borderId="5" xfId="0" applyNumberFormat="1" applyFont="1" applyBorder="1" applyAlignment="1">
      <alignment horizontal="right" vertical="top" wrapText="1"/>
    </xf>
    <xf numFmtId="4" fontId="32" fillId="0" borderId="9" xfId="0" applyNumberFormat="1" applyFont="1" applyBorder="1" applyAlignment="1">
      <alignment horizontal="righ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4" fontId="31" fillId="0" borderId="9" xfId="0" applyNumberFormat="1" applyFont="1" applyBorder="1" applyAlignment="1">
      <alignment horizontal="right" vertical="center" wrapText="1"/>
    </xf>
    <xf numFmtId="4" fontId="31" fillId="0" borderId="5" xfId="0" applyNumberFormat="1" applyFont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8" fillId="0" borderId="4" xfId="0" applyFont="1" applyBorder="1" applyAlignment="1">
      <alignment wrapText="1"/>
    </xf>
    <xf numFmtId="0" fontId="8" fillId="0" borderId="14" xfId="0" applyFont="1" applyBorder="1"/>
    <xf numFmtId="4" fontId="10" fillId="0" borderId="0" xfId="0" applyNumberFormat="1" applyFont="1" applyAlignment="1">
      <alignment horizontal="right" vertical="top" wrapText="1"/>
    </xf>
    <xf numFmtId="0" fontId="28" fillId="0" borderId="14" xfId="0" applyFont="1" applyBorder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30" fillId="0" borderId="16" xfId="0" applyFont="1" applyBorder="1"/>
    <xf numFmtId="4" fontId="32" fillId="0" borderId="16" xfId="0" applyNumberFormat="1" applyFont="1" applyBorder="1" applyAlignment="1">
      <alignment horizontal="righ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vertical="center" wrapText="1"/>
    </xf>
    <xf numFmtId="4" fontId="31" fillId="0" borderId="16" xfId="0" applyNumberFormat="1" applyFont="1" applyBorder="1" applyAlignment="1">
      <alignment horizontal="right" vertical="center" wrapText="1"/>
    </xf>
    <xf numFmtId="4" fontId="31" fillId="0" borderId="13" xfId="0" applyNumberFormat="1" applyFont="1" applyBorder="1" applyAlignment="1">
      <alignment horizontal="right" vertical="center" wrapText="1"/>
    </xf>
    <xf numFmtId="0" fontId="31" fillId="0" borderId="14" xfId="0" applyFont="1" applyBorder="1" applyAlignment="1">
      <alignment horizontal="center" vertical="center"/>
    </xf>
    <xf numFmtId="4" fontId="32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1" fillId="0" borderId="2" xfId="0" applyNumberFormat="1" applyFont="1" applyBorder="1" applyAlignment="1">
      <alignment horizontal="right" vertical="center" wrapText="1"/>
    </xf>
    <xf numFmtId="4" fontId="31" fillId="0" borderId="4" xfId="0" applyNumberFormat="1" applyFont="1" applyBorder="1" applyAlignment="1">
      <alignment horizontal="right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4" fontId="31" fillId="0" borderId="6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center" vertical="center"/>
    </xf>
    <xf numFmtId="4" fontId="31" fillId="0" borderId="0" xfId="0" applyNumberFormat="1" applyFont="1" applyAlignment="1">
      <alignment horizontal="right" vertical="center" wrapText="1"/>
    </xf>
    <xf numFmtId="0" fontId="13" fillId="0" borderId="0" xfId="4" applyFont="1" applyAlignment="1">
      <alignment horizontal="center" vertical="top" wrapText="1"/>
    </xf>
    <xf numFmtId="2" fontId="13" fillId="0" borderId="1" xfId="4" applyNumberFormat="1" applyFont="1" applyBorder="1" applyAlignment="1">
      <alignment horizontal="left" vertical="top"/>
    </xf>
    <xf numFmtId="4" fontId="13" fillId="0" borderId="8" xfId="4" applyNumberFormat="1" applyFont="1" applyBorder="1" applyAlignment="1">
      <alignment horizontal="center" vertical="top" wrapText="1"/>
    </xf>
    <xf numFmtId="0" fontId="13" fillId="0" borderId="0" xfId="4" applyFont="1" applyAlignment="1">
      <alignment horizontal="left"/>
    </xf>
    <xf numFmtId="0" fontId="14" fillId="0" borderId="0" xfId="4" applyFont="1"/>
    <xf numFmtId="0" fontId="12" fillId="0" borderId="0" xfId="4" applyFont="1"/>
    <xf numFmtId="0" fontId="34" fillId="0" borderId="17" xfId="4" applyFont="1" applyBorder="1" applyAlignment="1">
      <alignment horizontal="left"/>
    </xf>
    <xf numFmtId="4" fontId="34" fillId="0" borderId="8" xfId="0" applyNumberFormat="1" applyFont="1" applyBorder="1"/>
    <xf numFmtId="4" fontId="34" fillId="0" borderId="5" xfId="0" applyNumberFormat="1" applyFont="1" applyBorder="1"/>
    <xf numFmtId="0" fontId="13" fillId="0" borderId="7" xfId="4" applyFont="1" applyBorder="1" applyAlignment="1">
      <alignment horizontal="left"/>
    </xf>
    <xf numFmtId="4" fontId="13" fillId="0" borderId="1" xfId="0" applyNumberFormat="1" applyFont="1" applyBorder="1"/>
    <xf numFmtId="0" fontId="13" fillId="0" borderId="3" xfId="4" applyFont="1" applyBorder="1" applyAlignment="1">
      <alignment horizontal="left"/>
    </xf>
    <xf numFmtId="4" fontId="13" fillId="0" borderId="15" xfId="0" applyNumberFormat="1" applyFont="1" applyBorder="1"/>
    <xf numFmtId="4" fontId="13" fillId="0" borderId="5" xfId="0" applyNumberFormat="1" applyFont="1" applyBorder="1"/>
    <xf numFmtId="0" fontId="34" fillId="0" borderId="7" xfId="4" applyFont="1" applyBorder="1" applyAlignment="1">
      <alignment horizontal="left"/>
    </xf>
    <xf numFmtId="4" fontId="34" fillId="0" borderId="3" xfId="0" applyNumberFormat="1" applyFont="1" applyBorder="1"/>
    <xf numFmtId="0" fontId="13" fillId="0" borderId="0" xfId="4" applyFont="1" applyAlignment="1">
      <alignment horizontal="right"/>
    </xf>
    <xf numFmtId="0" fontId="13" fillId="0" borderId="0" xfId="4" applyFont="1" applyAlignment="1">
      <alignment horizontal="right" vertical="top"/>
    </xf>
    <xf numFmtId="0" fontId="13" fillId="0" borderId="4" xfId="4" applyFont="1" applyBorder="1" applyAlignment="1">
      <alignment wrapText="1"/>
    </xf>
    <xf numFmtId="4" fontId="13" fillId="0" borderId="17" xfId="0" applyNumberFormat="1" applyFont="1" applyBorder="1"/>
    <xf numFmtId="0" fontId="13" fillId="0" borderId="14" xfId="4" applyFont="1" applyBorder="1" applyAlignment="1">
      <alignment horizontal="left"/>
    </xf>
    <xf numFmtId="4" fontId="13" fillId="0" borderId="8" xfId="0" applyNumberFormat="1" applyFont="1" applyBorder="1"/>
    <xf numFmtId="4" fontId="13" fillId="0" borderId="9" xfId="0" applyNumberFormat="1" applyFont="1" applyBorder="1"/>
    <xf numFmtId="4" fontId="13" fillId="0" borderId="7" xfId="0" applyNumberFormat="1" applyFont="1" applyBorder="1"/>
    <xf numFmtId="4" fontId="34" fillId="0" borderId="7" xfId="0" applyNumberFormat="1" applyFont="1" applyBorder="1"/>
    <xf numFmtId="0" fontId="13" fillId="0" borderId="0" xfId="4" applyFont="1" applyAlignment="1">
      <alignment vertical="top"/>
    </xf>
    <xf numFmtId="0" fontId="34" fillId="0" borderId="3" xfId="4" applyFont="1" applyBorder="1" applyAlignment="1">
      <alignment horizontal="left"/>
    </xf>
    <xf numFmtId="0" fontId="14" fillId="0" borderId="12" xfId="4" applyFont="1" applyBorder="1"/>
    <xf numFmtId="0" fontId="14" fillId="0" borderId="16" xfId="4" applyFont="1" applyBorder="1"/>
    <xf numFmtId="0" fontId="13" fillId="0" borderId="16" xfId="4" applyFont="1" applyBorder="1"/>
    <xf numFmtId="0" fontId="34" fillId="0" borderId="13" xfId="4" applyFont="1" applyBorder="1" applyAlignment="1">
      <alignment horizontal="left"/>
    </xf>
    <xf numFmtId="4" fontId="34" fillId="0" borderId="12" xfId="0" applyNumberFormat="1" applyFont="1" applyBorder="1"/>
    <xf numFmtId="4" fontId="34" fillId="0" borderId="13" xfId="0" applyNumberFormat="1" applyFont="1" applyBorder="1"/>
    <xf numFmtId="0" fontId="13" fillId="0" borderId="15" xfId="4" applyFont="1" applyBorder="1"/>
    <xf numFmtId="0" fontId="14" fillId="0" borderId="2" xfId="4" applyFont="1" applyBorder="1"/>
    <xf numFmtId="0" fontId="13" fillId="0" borderId="2" xfId="4" applyFont="1" applyBorder="1"/>
    <xf numFmtId="0" fontId="34" fillId="0" borderId="6" xfId="4" applyFont="1" applyBorder="1" applyAlignment="1">
      <alignment horizontal="left"/>
    </xf>
    <xf numFmtId="4" fontId="34" fillId="0" borderId="15" xfId="0" applyNumberFormat="1" applyFont="1" applyBorder="1"/>
    <xf numFmtId="4" fontId="34" fillId="0" borderId="6" xfId="0" applyNumberFormat="1" applyFont="1" applyBorder="1"/>
    <xf numFmtId="0" fontId="34" fillId="0" borderId="0" xfId="4" applyFont="1" applyAlignment="1">
      <alignment horizontal="left"/>
    </xf>
    <xf numFmtId="4" fontId="34" fillId="0" borderId="0" xfId="0" applyNumberFormat="1" applyFont="1"/>
    <xf numFmtId="0" fontId="14" fillId="0" borderId="0" xfId="4" applyFont="1" applyAlignment="1">
      <alignment horizontal="centerContinuous"/>
    </xf>
    <xf numFmtId="0" fontId="13" fillId="0" borderId="0" xfId="4" applyFont="1" applyAlignment="1">
      <alignment horizontal="centerContinuous"/>
    </xf>
    <xf numFmtId="0" fontId="14" fillId="0" borderId="0" xfId="4" applyFont="1" applyAlignment="1">
      <alignment horizontal="left"/>
    </xf>
    <xf numFmtId="4" fontId="13" fillId="0" borderId="0" xfId="4" applyNumberFormat="1" applyFont="1" applyAlignment="1">
      <alignment horizontal="centerContinuous"/>
    </xf>
    <xf numFmtId="4" fontId="13" fillId="0" borderId="0" xfId="4" applyNumberFormat="1" applyFont="1"/>
    <xf numFmtId="4" fontId="34" fillId="0" borderId="17" xfId="0" applyNumberFormat="1" applyFont="1" applyBorder="1"/>
    <xf numFmtId="0" fontId="14" fillId="0" borderId="15" xfId="4" applyFont="1" applyBorder="1"/>
    <xf numFmtId="0" fontId="42" fillId="0" borderId="0" xfId="0" applyFont="1"/>
    <xf numFmtId="0" fontId="36" fillId="0" borderId="0" xfId="2" applyFont="1" applyAlignment="1">
      <alignment horizontal="left" vertical="top"/>
    </xf>
    <xf numFmtId="0" fontId="36" fillId="0" borderId="0" xfId="2" applyFont="1" applyAlignment="1">
      <alignment vertical="top"/>
    </xf>
    <xf numFmtId="0" fontId="15" fillId="0" borderId="0" xfId="4" applyFont="1"/>
    <xf numFmtId="0" fontId="26" fillId="0" borderId="0" xfId="4" applyFont="1"/>
    <xf numFmtId="0" fontId="35" fillId="0" borderId="0" xfId="4" applyFont="1"/>
    <xf numFmtId="4" fontId="14" fillId="0" borderId="1" xfId="0" applyNumberFormat="1" applyFont="1" applyBorder="1" applyAlignment="1">
      <alignment horizontal="right" vertical="top" wrapText="1"/>
    </xf>
    <xf numFmtId="0" fontId="13" fillId="0" borderId="0" xfId="4" applyFont="1" applyAlignment="1">
      <alignment horizontal="left" vertical="top"/>
    </xf>
    <xf numFmtId="0" fontId="13" fillId="0" borderId="18" xfId="4" applyFont="1" applyBorder="1"/>
    <xf numFmtId="4" fontId="13" fillId="0" borderId="18" xfId="4" applyNumberFormat="1" applyFont="1" applyBorder="1"/>
    <xf numFmtId="0" fontId="47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left" vertical="top"/>
    </xf>
    <xf numFmtId="4" fontId="8" fillId="0" borderId="0" xfId="4" applyNumberFormat="1" applyFont="1"/>
    <xf numFmtId="4" fontId="9" fillId="0" borderId="0" xfId="4" applyNumberFormat="1" applyFont="1"/>
    <xf numFmtId="0" fontId="46" fillId="0" borderId="0" xfId="0" applyFont="1"/>
    <xf numFmtId="3" fontId="0" fillId="0" borderId="0" xfId="0" applyNumberFormat="1"/>
    <xf numFmtId="4" fontId="0" fillId="0" borderId="0" xfId="0" applyNumberFormat="1"/>
    <xf numFmtId="4" fontId="49" fillId="0" borderId="0" xfId="0" applyNumberFormat="1" applyFont="1"/>
    <xf numFmtId="0" fontId="22" fillId="0" borderId="1" xfId="0" applyFont="1" applyBorder="1" applyAlignment="1">
      <alignment horizontal="center"/>
    </xf>
    <xf numFmtId="4" fontId="45" fillId="0" borderId="1" xfId="0" applyNumberFormat="1" applyFont="1" applyBorder="1" applyProtection="1">
      <protection locked="0"/>
    </xf>
    <xf numFmtId="4" fontId="39" fillId="0" borderId="3" xfId="0" applyNumberFormat="1" applyFont="1" applyBorder="1" applyProtection="1">
      <protection locked="0"/>
    </xf>
    <xf numFmtId="4" fontId="39" fillId="0" borderId="6" xfId="0" applyNumberFormat="1" applyFont="1" applyBorder="1" applyProtection="1">
      <protection locked="0"/>
    </xf>
    <xf numFmtId="4" fontId="39" fillId="0" borderId="1" xfId="0" applyNumberFormat="1" applyFont="1" applyBorder="1" applyProtection="1">
      <protection locked="0"/>
    </xf>
    <xf numFmtId="4" fontId="39" fillId="0" borderId="7" xfId="0" applyNumberFormat="1" applyFont="1" applyBorder="1" applyProtection="1">
      <protection locked="0"/>
    </xf>
    <xf numFmtId="4" fontId="38" fillId="0" borderId="3" xfId="0" applyNumberFormat="1" applyFont="1" applyBorder="1" applyProtection="1">
      <protection locked="0"/>
    </xf>
    <xf numFmtId="4" fontId="39" fillId="0" borderId="4" xfId="0" applyNumberFormat="1" applyFont="1" applyBorder="1" applyProtection="1">
      <protection locked="0"/>
    </xf>
    <xf numFmtId="0" fontId="50" fillId="0" borderId="14" xfId="0" applyFont="1" applyBorder="1" applyAlignment="1">
      <alignment horizontal="left" vertical="center" wrapText="1"/>
    </xf>
    <xf numFmtId="0" fontId="50" fillId="0" borderId="4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52" fillId="0" borderId="0" xfId="0" applyFont="1" applyAlignment="1">
      <alignment horizontal="justify" vertical="center"/>
    </xf>
    <xf numFmtId="49" fontId="27" fillId="0" borderId="8" xfId="0" applyNumberFormat="1" applyFont="1" applyBorder="1" applyAlignment="1">
      <alignment horizontal="right" vertical="center"/>
    </xf>
    <xf numFmtId="49" fontId="27" fillId="0" borderId="9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left" vertical="center"/>
    </xf>
    <xf numFmtId="0" fontId="53" fillId="0" borderId="0" xfId="1" applyFont="1" applyAlignment="1" applyProtection="1">
      <alignment vertical="center" wrapText="1"/>
    </xf>
    <xf numFmtId="0" fontId="8" fillId="0" borderId="0" xfId="0" applyFont="1" applyAlignment="1">
      <alignment vertical="top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7" fillId="0" borderId="0" xfId="2" applyFont="1" applyAlignment="1">
      <alignment vertical="top"/>
    </xf>
    <xf numFmtId="3" fontId="1" fillId="0" borderId="1" xfId="0" applyNumberFormat="1" applyFont="1" applyBorder="1"/>
    <xf numFmtId="4" fontId="13" fillId="0" borderId="13" xfId="0" applyNumberFormat="1" applyFont="1" applyBorder="1"/>
    <xf numFmtId="0" fontId="9" fillId="0" borderId="0" xfId="3" applyFont="1" applyAlignment="1">
      <alignment horizontal="center" vertical="top" wrapText="1"/>
    </xf>
    <xf numFmtId="0" fontId="8" fillId="0" borderId="0" xfId="3" applyFont="1" applyAlignment="1">
      <alignment horizontal="left" vertical="top" wrapText="1" indent="4"/>
    </xf>
    <xf numFmtId="0" fontId="6" fillId="0" borderId="0" xfId="3" applyFont="1" applyAlignment="1">
      <alignment horizontal="left" vertical="top" wrapText="1"/>
    </xf>
    <xf numFmtId="3" fontId="6" fillId="0" borderId="0" xfId="3" applyNumberFormat="1" applyFont="1" applyAlignment="1">
      <alignment vertical="top" wrapText="1"/>
    </xf>
    <xf numFmtId="0" fontId="6" fillId="0" borderId="0" xfId="3" applyFont="1" applyAlignment="1">
      <alignment vertical="top" wrapText="1"/>
    </xf>
    <xf numFmtId="49" fontId="6" fillId="0" borderId="0" xfId="3" applyNumberFormat="1" applyFont="1" applyAlignment="1">
      <alignment vertical="top" wrapText="1"/>
    </xf>
    <xf numFmtId="39" fontId="8" fillId="0" borderId="0" xfId="3" applyNumberFormat="1" applyFont="1" applyAlignment="1">
      <alignment vertical="top" wrapText="1"/>
    </xf>
    <xf numFmtId="0" fontId="6" fillId="0" borderId="16" xfId="3" applyFont="1" applyBorder="1" applyAlignment="1">
      <alignment horizontal="left" vertical="top" wrapText="1"/>
    </xf>
    <xf numFmtId="3" fontId="6" fillId="0" borderId="16" xfId="3" applyNumberFormat="1" applyFont="1" applyBorder="1" applyAlignment="1">
      <alignment vertical="top" wrapText="1"/>
    </xf>
    <xf numFmtId="0" fontId="6" fillId="0" borderId="16" xfId="3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6" fillId="0" borderId="2" xfId="3" applyFont="1" applyBorder="1" applyAlignment="1">
      <alignment horizontal="center" vertical="top" wrapText="1"/>
    </xf>
    <xf numFmtId="0" fontId="6" fillId="0" borderId="0" xfId="3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9" fontId="20" fillId="0" borderId="20" xfId="0" applyNumberFormat="1" applyFont="1" applyBorder="1" applyAlignment="1">
      <alignment horizontal="left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20" fillId="0" borderId="21" xfId="0" applyNumberFormat="1" applyFont="1" applyBorder="1" applyAlignment="1">
      <alignment horizontal="left" vertical="top" wrapText="1"/>
    </xf>
    <xf numFmtId="49" fontId="8" fillId="0" borderId="21" xfId="0" applyNumberFormat="1" applyFont="1" applyBorder="1" applyAlignment="1">
      <alignment horizontal="left" vertical="top" wrapText="1"/>
    </xf>
    <xf numFmtId="49" fontId="8" fillId="0" borderId="21" xfId="3" applyNumberFormat="1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6" fillId="0" borderId="16" xfId="3" applyNumberFormat="1" applyFont="1" applyBorder="1" applyAlignment="1">
      <alignment vertical="top" wrapText="1"/>
    </xf>
    <xf numFmtId="49" fontId="8" fillId="0" borderId="23" xfId="0" applyNumberFormat="1" applyFont="1" applyBorder="1" applyAlignment="1">
      <alignment horizontal="left" vertical="top" wrapText="1"/>
    </xf>
    <xf numFmtId="49" fontId="8" fillId="0" borderId="22" xfId="0" applyNumberFormat="1" applyFont="1" applyBorder="1" applyAlignment="1">
      <alignment horizontal="left" vertical="center" wrapText="1"/>
    </xf>
    <xf numFmtId="0" fontId="10" fillId="0" borderId="0" xfId="3" applyFont="1" applyAlignment="1">
      <alignment vertical="top" wrapText="1"/>
    </xf>
    <xf numFmtId="0" fontId="8" fillId="0" borderId="0" xfId="3" applyFont="1" applyAlignment="1">
      <alignment horizontal="center" wrapText="1"/>
    </xf>
    <xf numFmtId="0" fontId="7" fillId="0" borderId="17" xfId="3" applyFont="1" applyBorder="1" applyAlignment="1">
      <alignment horizontal="center" vertical="top" wrapText="1"/>
    </xf>
    <xf numFmtId="0" fontId="8" fillId="0" borderId="21" xfId="3" applyFont="1" applyBorder="1" applyAlignment="1">
      <alignment horizontal="left" vertical="top" wrapText="1"/>
    </xf>
    <xf numFmtId="0" fontId="8" fillId="0" borderId="21" xfId="3" applyFont="1" applyBorder="1" applyAlignment="1">
      <alignment horizontal="left" wrapText="1"/>
    </xf>
    <xf numFmtId="0" fontId="8" fillId="0" borderId="22" xfId="3" applyFont="1" applyBorder="1" applyAlignment="1">
      <alignment horizontal="left" vertical="top" wrapText="1"/>
    </xf>
    <xf numFmtId="0" fontId="6" fillId="0" borderId="16" xfId="3" applyFont="1" applyBorder="1" applyAlignment="1">
      <alignment horizontal="center" vertical="top" wrapText="1"/>
    </xf>
    <xf numFmtId="3" fontId="6" fillId="0" borderId="16" xfId="3" applyNumberFormat="1" applyFont="1" applyBorder="1" applyAlignment="1">
      <alignment horizontal="center" vertical="top" wrapText="1"/>
    </xf>
    <xf numFmtId="0" fontId="8" fillId="0" borderId="20" xfId="3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0" fillId="0" borderId="15" xfId="0" applyBorder="1" applyAlignment="1">
      <alignment vertical="top"/>
    </xf>
    <xf numFmtId="0" fontId="0" fillId="0" borderId="2" xfId="0" applyBorder="1" applyAlignment="1">
      <alignment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4" fillId="0" borderId="0" xfId="0" applyFont="1" applyAlignment="1">
      <alignment horizontal="justify" vertical="top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8" fillId="0" borderId="0" xfId="0" applyFont="1" applyAlignment="1">
      <alignment horizontal="center" wrapText="1"/>
    </xf>
    <xf numFmtId="49" fontId="8" fillId="0" borderId="21" xfId="0" applyNumberFormat="1" applyFont="1" applyBorder="1" applyAlignment="1">
      <alignment horizontal="left" wrapText="1"/>
    </xf>
    <xf numFmtId="0" fontId="19" fillId="0" borderId="0" xfId="0" applyFont="1" applyAlignment="1">
      <alignment horizontal="center" vertical="top" wrapText="1"/>
    </xf>
    <xf numFmtId="49" fontId="19" fillId="0" borderId="21" xfId="0" applyNumberFormat="1" applyFont="1" applyBorder="1" applyAlignment="1">
      <alignment horizontal="center" vertical="top" wrapText="1"/>
    </xf>
    <xf numFmtId="49" fontId="7" fillId="0" borderId="31" xfId="0" applyNumberFormat="1" applyFont="1" applyBorder="1" applyAlignment="1">
      <alignment horizontal="center" vertical="top" wrapText="1"/>
    </xf>
    <xf numFmtId="4" fontId="8" fillId="0" borderId="2" xfId="3" applyNumberFormat="1" applyFont="1" applyBorder="1" applyAlignment="1">
      <alignment vertical="top" wrapText="1"/>
    </xf>
    <xf numFmtId="4" fontId="6" fillId="0" borderId="2" xfId="3" applyNumberFormat="1" applyFont="1" applyBorder="1" applyAlignment="1">
      <alignment vertical="top" wrapText="1"/>
    </xf>
    <xf numFmtId="4" fontId="8" fillId="0" borderId="0" xfId="3" applyNumberFormat="1" applyFont="1" applyAlignment="1">
      <alignment vertical="top" wrapText="1"/>
    </xf>
    <xf numFmtId="4" fontId="6" fillId="0" borderId="0" xfId="3" applyNumberFormat="1" applyFont="1" applyAlignment="1">
      <alignment vertical="top" wrapText="1"/>
    </xf>
    <xf numFmtId="4" fontId="6" fillId="0" borderId="0" xfId="3" applyNumberFormat="1" applyFont="1" applyAlignment="1">
      <alignment horizontal="center" vertical="top" wrapText="1"/>
    </xf>
    <xf numFmtId="4" fontId="20" fillId="0" borderId="32" xfId="0" applyNumberFormat="1" applyFont="1" applyBorder="1" applyAlignment="1">
      <alignment vertical="top" wrapText="1"/>
    </xf>
    <xf numFmtId="4" fontId="23" fillId="0" borderId="33" xfId="0" applyNumberFormat="1" applyFont="1" applyBorder="1"/>
    <xf numFmtId="4" fontId="23" fillId="0" borderId="34" xfId="0" applyNumberFormat="1" applyFont="1" applyBorder="1"/>
    <xf numFmtId="4" fontId="20" fillId="0" borderId="0" xfId="0" applyNumberFormat="1" applyFont="1" applyAlignment="1">
      <alignment horizontal="left" vertical="top" wrapText="1"/>
    </xf>
    <xf numFmtId="4" fontId="20" fillId="0" borderId="4" xfId="0" applyNumberFormat="1" applyFont="1" applyBorder="1" applyAlignment="1">
      <alignment horizontal="left" vertical="top" wrapText="1"/>
    </xf>
    <xf numFmtId="4" fontId="23" fillId="0" borderId="0" xfId="0" applyNumberFormat="1" applyFont="1"/>
    <xf numFmtId="4" fontId="23" fillId="0" borderId="35" xfId="0" applyNumberFormat="1" applyFont="1" applyBorder="1"/>
    <xf numFmtId="4" fontId="20" fillId="0" borderId="14" xfId="0" applyNumberFormat="1" applyFont="1" applyBorder="1" applyAlignment="1">
      <alignment vertical="top" wrapText="1"/>
    </xf>
    <xf numFmtId="4" fontId="9" fillId="0" borderId="2" xfId="3" applyNumberFormat="1" applyFont="1" applyBorder="1" applyAlignment="1">
      <alignment horizontal="right" vertical="top" wrapText="1"/>
    </xf>
    <xf numFmtId="4" fontId="20" fillId="0" borderId="35" xfId="0" applyNumberFormat="1" applyFont="1" applyBorder="1" applyAlignment="1">
      <alignment horizontal="justify" vertical="top" wrapText="1"/>
    </xf>
    <xf numFmtId="4" fontId="20" fillId="0" borderId="0" xfId="0" applyNumberFormat="1" applyFont="1" applyAlignment="1">
      <alignment vertical="top" wrapText="1"/>
    </xf>
    <xf numFmtId="4" fontId="20" fillId="0" borderId="4" xfId="0" applyNumberFormat="1" applyFont="1" applyBorder="1" applyAlignment="1">
      <alignment vertical="top" wrapText="1"/>
    </xf>
    <xf numFmtId="4" fontId="18" fillId="0" borderId="14" xfId="0" applyNumberFormat="1" applyFont="1" applyBorder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8" fillId="0" borderId="4" xfId="0" applyNumberFormat="1" applyFont="1" applyBorder="1" applyAlignment="1">
      <alignment vertical="top" wrapText="1"/>
    </xf>
    <xf numFmtId="4" fontId="18" fillId="0" borderId="14" xfId="0" applyNumberFormat="1" applyFont="1" applyBorder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4" xfId="0" applyNumberFormat="1" applyFont="1" applyBorder="1" applyAlignment="1">
      <alignment wrapText="1"/>
    </xf>
    <xf numFmtId="4" fontId="8" fillId="0" borderId="14" xfId="3" applyNumberFormat="1" applyFont="1" applyBorder="1" applyAlignment="1">
      <alignment horizontal="right" wrapText="1"/>
    </xf>
    <xf numFmtId="4" fontId="8" fillId="0" borderId="0" xfId="3" applyNumberFormat="1" applyFont="1" applyAlignment="1">
      <alignment wrapText="1"/>
    </xf>
    <xf numFmtId="4" fontId="8" fillId="0" borderId="35" xfId="3" applyNumberFormat="1" applyFont="1" applyBorder="1" applyAlignment="1">
      <alignment vertical="top" wrapText="1"/>
    </xf>
    <xf numFmtId="4" fontId="8" fillId="0" borderId="0" xfId="3" applyNumberFormat="1" applyFont="1" applyAlignment="1">
      <alignment horizontal="right" wrapText="1"/>
    </xf>
    <xf numFmtId="4" fontId="8" fillId="0" borderId="36" xfId="0" applyNumberFormat="1" applyFont="1" applyBorder="1" applyAlignment="1">
      <alignment vertical="top" wrapText="1"/>
    </xf>
    <xf numFmtId="4" fontId="23" fillId="0" borderId="29" xfId="0" applyNumberFormat="1" applyFont="1" applyBorder="1"/>
    <xf numFmtId="4" fontId="23" fillId="0" borderId="37" xfId="0" applyNumberFormat="1" applyFont="1" applyBorder="1"/>
    <xf numFmtId="4" fontId="8" fillId="0" borderId="2" xfId="0" applyNumberFormat="1" applyFont="1" applyBorder="1" applyAlignment="1">
      <alignment vertical="top" wrapText="1"/>
    </xf>
    <xf numFmtId="4" fontId="8" fillId="0" borderId="6" xfId="0" applyNumberFormat="1" applyFont="1" applyBorder="1" applyAlignment="1">
      <alignment vertical="top" wrapText="1"/>
    </xf>
    <xf numFmtId="4" fontId="8" fillId="0" borderId="16" xfId="3" applyNumberFormat="1" applyFont="1" applyBorder="1" applyAlignment="1">
      <alignment vertical="top" wrapText="1"/>
    </xf>
    <xf numFmtId="4" fontId="6" fillId="0" borderId="16" xfId="3" applyNumberFormat="1" applyFont="1" applyBorder="1" applyAlignment="1">
      <alignment vertical="top" wrapText="1"/>
    </xf>
    <xf numFmtId="4" fontId="6" fillId="0" borderId="16" xfId="3" applyNumberFormat="1" applyFont="1" applyBorder="1" applyAlignment="1">
      <alignment horizontal="center" vertical="top" wrapText="1"/>
    </xf>
    <xf numFmtId="4" fontId="23" fillId="0" borderId="4" xfId="0" applyNumberFormat="1" applyFont="1" applyBorder="1"/>
    <xf numFmtId="4" fontId="8" fillId="0" borderId="4" xfId="3" applyNumberFormat="1" applyFont="1" applyBorder="1" applyAlignment="1">
      <alignment vertical="top" wrapText="1"/>
    </xf>
    <xf numFmtId="4" fontId="8" fillId="0" borderId="14" xfId="3" applyNumberFormat="1" applyFont="1" applyBorder="1" applyAlignment="1">
      <alignment vertical="top" wrapText="1"/>
    </xf>
    <xf numFmtId="4" fontId="20" fillId="0" borderId="14" xfId="0" applyNumberFormat="1" applyFont="1" applyBorder="1" applyAlignment="1">
      <alignment wrapText="1"/>
    </xf>
    <xf numFmtId="4" fontId="20" fillId="0" borderId="0" xfId="0" applyNumberFormat="1" applyFont="1" applyAlignment="1">
      <alignment wrapText="1"/>
    </xf>
    <xf numFmtId="4" fontId="20" fillId="0" borderId="15" xfId="0" applyNumberFormat="1" applyFont="1" applyBorder="1" applyAlignment="1">
      <alignment vertical="top" wrapText="1"/>
    </xf>
    <xf numFmtId="4" fontId="23" fillId="0" borderId="2" xfId="0" applyNumberFormat="1" applyFont="1" applyBorder="1"/>
    <xf numFmtId="4" fontId="23" fillId="0" borderId="38" xfId="0" applyNumberFormat="1" applyFont="1" applyBorder="1"/>
    <xf numFmtId="4" fontId="20" fillId="0" borderId="39" xfId="0" applyNumberFormat="1" applyFont="1" applyBorder="1" applyAlignment="1">
      <alignment vertical="top" wrapText="1"/>
    </xf>
    <xf numFmtId="4" fontId="23" fillId="0" borderId="6" xfId="0" applyNumberFormat="1" applyFont="1" applyBorder="1"/>
    <xf numFmtId="4" fontId="23" fillId="0" borderId="16" xfId="0" applyNumberFormat="1" applyFont="1" applyBorder="1"/>
    <xf numFmtId="4" fontId="8" fillId="0" borderId="14" xfId="3" applyNumberFormat="1" applyFont="1" applyBorder="1" applyAlignment="1">
      <alignment horizontal="right" vertical="top" wrapText="1"/>
    </xf>
    <xf numFmtId="4" fontId="8" fillId="0" borderId="0" xfId="3" applyNumberFormat="1" applyFont="1" applyAlignment="1">
      <alignment horizontal="right" vertical="top" wrapText="1"/>
    </xf>
    <xf numFmtId="4" fontId="23" fillId="0" borderId="0" xfId="0" applyNumberFormat="1" applyFont="1" applyAlignment="1">
      <alignment horizontal="right"/>
    </xf>
    <xf numFmtId="4" fontId="20" fillId="0" borderId="2" xfId="0" applyNumberFormat="1" applyFont="1" applyBorder="1" applyAlignment="1">
      <alignment vertical="top" wrapText="1"/>
    </xf>
    <xf numFmtId="4" fontId="24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4" fontId="6" fillId="0" borderId="0" xfId="3" applyNumberFormat="1" applyFont="1"/>
    <xf numFmtId="4" fontId="8" fillId="0" borderId="14" xfId="3" applyNumberFormat="1" applyFont="1" applyBorder="1" applyAlignment="1">
      <alignment horizontal="justify" vertical="top" wrapText="1"/>
    </xf>
    <xf numFmtId="4" fontId="8" fillId="0" borderId="0" xfId="3" applyNumberFormat="1" applyFont="1" applyAlignment="1">
      <alignment horizontal="justify" vertical="top" wrapText="1"/>
    </xf>
    <xf numFmtId="4" fontId="8" fillId="0" borderId="35" xfId="3" applyNumberFormat="1" applyFont="1" applyBorder="1" applyAlignment="1">
      <alignment horizontal="justify" vertical="top" wrapText="1"/>
    </xf>
    <xf numFmtId="4" fontId="8" fillId="0" borderId="4" xfId="3" applyNumberFormat="1" applyFont="1" applyBorder="1" applyAlignment="1">
      <alignment horizontal="justify" vertical="top" wrapText="1"/>
    </xf>
    <xf numFmtId="4" fontId="8" fillId="0" borderId="35" xfId="3" applyNumberFormat="1" applyFont="1" applyBorder="1" applyAlignment="1">
      <alignment wrapText="1"/>
    </xf>
    <xf numFmtId="4" fontId="8" fillId="0" borderId="4" xfId="3" applyNumberFormat="1" applyFont="1" applyBorder="1" applyAlignment="1">
      <alignment wrapText="1"/>
    </xf>
    <xf numFmtId="4" fontId="8" fillId="0" borderId="35" xfId="3" applyNumberFormat="1" applyFont="1" applyBorder="1" applyAlignment="1">
      <alignment horizontal="left" vertical="top" wrapText="1"/>
    </xf>
    <xf numFmtId="4" fontId="8" fillId="0" borderId="4" xfId="3" applyNumberFormat="1" applyFont="1" applyBorder="1" applyAlignment="1">
      <alignment horizontal="left" vertical="top" wrapText="1"/>
    </xf>
    <xf numFmtId="4" fontId="8" fillId="0" borderId="0" xfId="3" applyNumberFormat="1" applyFont="1" applyAlignment="1">
      <alignment horizontal="left" vertical="top" wrapText="1"/>
    </xf>
    <xf numFmtId="4" fontId="9" fillId="0" borderId="0" xfId="3" applyNumberFormat="1" applyFont="1" applyAlignment="1">
      <alignment horizontal="left" vertical="top" wrapText="1" indent="3"/>
    </xf>
    <xf numFmtId="4" fontId="8" fillId="0" borderId="32" xfId="3" applyNumberFormat="1" applyFont="1" applyBorder="1" applyAlignment="1">
      <alignment horizontal="justify" vertical="top" wrapText="1"/>
    </xf>
    <xf numFmtId="4" fontId="8" fillId="0" borderId="33" xfId="3" applyNumberFormat="1" applyFont="1" applyBorder="1" applyAlignment="1">
      <alignment horizontal="justify" vertical="top" wrapText="1"/>
    </xf>
    <xf numFmtId="4" fontId="8" fillId="0" borderId="34" xfId="3" applyNumberFormat="1" applyFont="1" applyBorder="1" applyAlignment="1">
      <alignment horizontal="justify" vertical="top" wrapText="1"/>
    </xf>
    <xf numFmtId="4" fontId="8" fillId="0" borderId="16" xfId="3" applyNumberFormat="1" applyFont="1" applyBorder="1" applyAlignment="1">
      <alignment horizontal="justify" vertical="top" wrapText="1"/>
    </xf>
    <xf numFmtId="4" fontId="8" fillId="0" borderId="13" xfId="3" applyNumberFormat="1" applyFont="1" applyBorder="1" applyAlignment="1">
      <alignment horizontal="justify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0" xfId="3" applyFont="1"/>
    <xf numFmtId="49" fontId="8" fillId="0" borderId="0" xfId="0" quotePrefix="1" applyNumberFormat="1" applyFont="1" applyAlignment="1">
      <alignment horizontal="left" vertical="top" wrapText="1"/>
    </xf>
    <xf numFmtId="49" fontId="57" fillId="0" borderId="8" xfId="0" applyNumberFormat="1" applyFont="1" applyBorder="1" applyAlignment="1">
      <alignment horizontal="right" vertical="center"/>
    </xf>
    <xf numFmtId="49" fontId="57" fillId="0" borderId="9" xfId="0" applyNumberFormat="1" applyFont="1" applyBorder="1" applyAlignment="1">
      <alignment horizontal="center" vertical="center"/>
    </xf>
    <xf numFmtId="4" fontId="30" fillId="0" borderId="0" xfId="0" applyNumberFormat="1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8" fillId="0" borderId="9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quotePrefix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8" fillId="0" borderId="2" xfId="3" applyFont="1" applyBorder="1" applyAlignment="1">
      <alignment vertical="top" wrapText="1"/>
    </xf>
    <xf numFmtId="37" fontId="8" fillId="0" borderId="2" xfId="3" applyNumberFormat="1" applyFont="1" applyBorder="1" applyAlignment="1">
      <alignment vertical="top" wrapText="1"/>
    </xf>
    <xf numFmtId="0" fontId="8" fillId="0" borderId="0" xfId="5" applyFont="1" applyAlignment="1">
      <alignment vertical="top"/>
    </xf>
    <xf numFmtId="0" fontId="1" fillId="0" borderId="0" xfId="3" applyFont="1" applyAlignment="1">
      <alignment horizontal="left" vertical="top" wrapText="1"/>
    </xf>
    <xf numFmtId="3" fontId="1" fillId="0" borderId="0" xfId="3" applyNumberFormat="1" applyFont="1" applyAlignment="1">
      <alignment vertical="top" wrapText="1"/>
    </xf>
    <xf numFmtId="37" fontId="8" fillId="0" borderId="0" xfId="3" applyNumberFormat="1" applyFont="1" applyAlignment="1">
      <alignment vertical="top" wrapText="1"/>
    </xf>
    <xf numFmtId="0" fontId="48" fillId="0" borderId="0" xfId="5" applyFont="1" applyAlignment="1">
      <alignment horizontal="left" vertical="top"/>
    </xf>
    <xf numFmtId="3" fontId="60" fillId="0" borderId="0" xfId="3" applyNumberFormat="1" applyFont="1" applyAlignment="1">
      <alignment vertical="top" wrapText="1"/>
    </xf>
    <xf numFmtId="0" fontId="60" fillId="0" borderId="0" xfId="3" applyFont="1" applyAlignment="1">
      <alignment vertical="top" wrapText="1"/>
    </xf>
    <xf numFmtId="37" fontId="60" fillId="0" borderId="0" xfId="3" applyNumberFormat="1" applyFont="1" applyAlignment="1">
      <alignment vertical="top" wrapText="1"/>
    </xf>
    <xf numFmtId="0" fontId="48" fillId="0" borderId="0" xfId="5" applyFont="1" applyAlignment="1">
      <alignment horizontal="center" vertical="top"/>
    </xf>
    <xf numFmtId="0" fontId="60" fillId="0" borderId="0" xfId="5" applyFont="1" applyAlignment="1">
      <alignment vertical="top"/>
    </xf>
    <xf numFmtId="0" fontId="8" fillId="0" borderId="40" xfId="5" applyFont="1" applyBorder="1" applyAlignment="1">
      <alignment vertical="top"/>
    </xf>
    <xf numFmtId="0" fontId="8" fillId="0" borderId="33" xfId="5" applyFont="1" applyBorder="1" applyAlignment="1">
      <alignment vertical="top"/>
    </xf>
    <xf numFmtId="0" fontId="8" fillId="0" borderId="34" xfId="5" applyFont="1" applyBorder="1" applyAlignment="1">
      <alignment vertical="top"/>
    </xf>
    <xf numFmtId="0" fontId="8" fillId="0" borderId="4" xfId="5" applyFont="1" applyBorder="1" applyAlignment="1">
      <alignment vertical="top"/>
    </xf>
    <xf numFmtId="0" fontId="9" fillId="0" borderId="0" xfId="5" applyFont="1" applyAlignment="1">
      <alignment horizontal="right" vertical="top"/>
    </xf>
    <xf numFmtId="0" fontId="28" fillId="0" borderId="0" xfId="5" applyFont="1" applyAlignment="1">
      <alignment vertical="top"/>
    </xf>
    <xf numFmtId="0" fontId="8" fillId="0" borderId="27" xfId="5" applyFont="1" applyBorder="1" applyAlignment="1">
      <alignment vertical="top"/>
    </xf>
    <xf numFmtId="0" fontId="8" fillId="0" borderId="35" xfId="5" applyFont="1" applyBorder="1" applyAlignment="1">
      <alignment vertical="top"/>
    </xf>
    <xf numFmtId="0" fontId="8" fillId="0" borderId="0" xfId="5" applyFont="1" applyAlignment="1">
      <alignment horizontal="right" vertical="top"/>
    </xf>
    <xf numFmtId="0" fontId="8" fillId="0" borderId="29" xfId="5" applyFont="1" applyBorder="1" applyAlignment="1">
      <alignment vertical="top"/>
    </xf>
    <xf numFmtId="0" fontId="8" fillId="0" borderId="28" xfId="5" applyFont="1" applyBorder="1" applyAlignment="1">
      <alignment vertical="top"/>
    </xf>
    <xf numFmtId="0" fontId="8" fillId="0" borderId="37" xfId="5" applyFont="1" applyBorder="1" applyAlignment="1">
      <alignment vertical="top"/>
    </xf>
    <xf numFmtId="0" fontId="8" fillId="0" borderId="30" xfId="5" applyFont="1" applyBorder="1" applyAlignment="1">
      <alignment vertical="top"/>
    </xf>
    <xf numFmtId="0" fontId="27" fillId="0" borderId="45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15" fillId="0" borderId="0" xfId="2" applyNumberFormat="1" applyFont="1" applyAlignment="1">
      <alignment vertical="top"/>
    </xf>
    <xf numFmtId="0" fontId="13" fillId="0" borderId="0" xfId="2" applyFont="1" applyFill="1" applyAlignment="1">
      <alignment vertical="top"/>
    </xf>
    <xf numFmtId="0" fontId="13" fillId="0" borderId="0" xfId="2" applyFont="1" applyFill="1"/>
    <xf numFmtId="0" fontId="13" fillId="0" borderId="0" xfId="2" applyFont="1" applyFill="1" applyAlignment="1">
      <alignment horizontal="center" vertical="top" wrapText="1"/>
    </xf>
    <xf numFmtId="0" fontId="62" fillId="0" borderId="0" xfId="2" applyFont="1" applyFill="1" applyAlignment="1">
      <alignment vertical="top"/>
    </xf>
    <xf numFmtId="0" fontId="15" fillId="0" borderId="0" xfId="2" applyFont="1" applyFill="1" applyAlignment="1">
      <alignment vertical="top"/>
    </xf>
    <xf numFmtId="164" fontId="15" fillId="0" borderId="0" xfId="10" applyFont="1" applyFill="1" applyAlignment="1">
      <alignment vertical="top"/>
    </xf>
    <xf numFmtId="0" fontId="14" fillId="0" borderId="0" xfId="2" applyFont="1" applyFill="1" applyAlignment="1">
      <alignment vertical="top"/>
    </xf>
    <xf numFmtId="164" fontId="15" fillId="0" borderId="0" xfId="2" applyNumberFormat="1" applyFont="1" applyFill="1" applyAlignment="1">
      <alignment vertical="top"/>
    </xf>
    <xf numFmtId="0" fontId="13" fillId="0" borderId="0" xfId="4" applyFont="1"/>
    <xf numFmtId="4" fontId="13" fillId="0" borderId="3" xfId="0" applyNumberFormat="1" applyFont="1" applyBorder="1" applyProtection="1">
      <protection locked="0"/>
    </xf>
    <xf numFmtId="4" fontId="13" fillId="0" borderId="3" xfId="0" applyNumberFormat="1" applyFont="1" applyBorder="1" applyProtection="1"/>
    <xf numFmtId="4" fontId="13" fillId="0" borderId="3" xfId="0" applyNumberFormat="1" applyFont="1" applyBorder="1" applyAlignment="1" applyProtection="1">
      <alignment vertical="center"/>
      <protection locked="0"/>
    </xf>
    <xf numFmtId="0" fontId="40" fillId="0" borderId="0" xfId="2" applyFont="1" applyBorder="1" applyAlignment="1">
      <alignment horizontal="left" vertical="top"/>
    </xf>
    <xf numFmtId="4" fontId="38" fillId="0" borderId="0" xfId="0" applyNumberFormat="1" applyFont="1" applyBorder="1" applyProtection="1">
      <protection locked="0"/>
    </xf>
    <xf numFmtId="4" fontId="5" fillId="0" borderId="0" xfId="0" applyNumberFormat="1" applyFont="1" applyBorder="1"/>
    <xf numFmtId="4" fontId="38" fillId="0" borderId="1" xfId="0" applyNumberFormat="1" applyFont="1" applyBorder="1" applyProtection="1">
      <protection locked="0"/>
    </xf>
    <xf numFmtId="0" fontId="40" fillId="0" borderId="9" xfId="2" applyFont="1" applyBorder="1" applyAlignment="1">
      <alignment horizontal="left" vertical="top"/>
    </xf>
    <xf numFmtId="4" fontId="5" fillId="0" borderId="1" xfId="0" applyNumberFormat="1" applyFont="1" applyBorder="1" applyProtection="1">
      <protection locked="0"/>
    </xf>
    <xf numFmtId="0" fontId="9" fillId="0" borderId="0" xfId="5" applyFont="1" applyAlignment="1">
      <alignment vertical="top"/>
    </xf>
    <xf numFmtId="0" fontId="13" fillId="0" borderId="0" xfId="4" applyFont="1"/>
    <xf numFmtId="0" fontId="13" fillId="0" borderId="8" xfId="2" applyFont="1" applyBorder="1" applyAlignment="1">
      <alignment horizontal="left" vertical="center"/>
    </xf>
    <xf numFmtId="0" fontId="48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40" fillId="0" borderId="3" xfId="0" applyNumberFormat="1" applyFont="1" applyBorder="1" applyProtection="1"/>
    <xf numFmtId="4" fontId="40" fillId="0" borderId="1" xfId="0" applyNumberFormat="1" applyFont="1" applyBorder="1" applyProtection="1"/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47" fillId="0" borderId="0" xfId="0" applyFont="1" applyAlignment="1">
      <alignment horizontal="center"/>
    </xf>
    <xf numFmtId="49" fontId="0" fillId="0" borderId="26" xfId="0" applyNumberFormat="1" applyBorder="1" applyAlignment="1" applyProtection="1">
      <alignment horizontal="left" wrapText="1"/>
      <protection locked="0"/>
    </xf>
    <xf numFmtId="49" fontId="0" fillId="0" borderId="16" xfId="0" applyNumberFormat="1" applyBorder="1" applyAlignment="1" applyProtection="1">
      <alignment horizontal="left" wrapText="1"/>
      <protection locked="0"/>
    </xf>
    <xf numFmtId="49" fontId="0" fillId="0" borderId="41" xfId="0" applyNumberFormat="1" applyBorder="1" applyAlignment="1" applyProtection="1">
      <alignment horizontal="left" wrapText="1"/>
      <protection locked="0"/>
    </xf>
    <xf numFmtId="49" fontId="0" fillId="0" borderId="28" xfId="0" applyNumberFormat="1" applyBorder="1" applyAlignment="1" applyProtection="1">
      <alignment horizontal="left" wrapText="1"/>
      <protection locked="0"/>
    </xf>
    <xf numFmtId="49" fontId="0" fillId="0" borderId="29" xfId="0" applyNumberFormat="1" applyBorder="1" applyAlignment="1" applyProtection="1">
      <alignment horizontal="left" wrapText="1"/>
      <protection locked="0"/>
    </xf>
    <xf numFmtId="49" fontId="0" fillId="0" borderId="37" xfId="0" applyNumberFormat="1" applyBorder="1" applyAlignment="1" applyProtection="1">
      <alignment horizontal="left" wrapText="1"/>
      <protection locked="0"/>
    </xf>
    <xf numFmtId="49" fontId="1" fillId="0" borderId="40" xfId="0" applyNumberFormat="1" applyFont="1" applyBorder="1" applyAlignment="1" applyProtection="1">
      <alignment horizontal="left" wrapText="1"/>
      <protection locked="0"/>
    </xf>
    <xf numFmtId="49" fontId="0" fillId="0" borderId="33" xfId="0" applyNumberFormat="1" applyBorder="1" applyAlignment="1" applyProtection="1">
      <alignment horizontal="left" wrapText="1"/>
      <protection locked="0"/>
    </xf>
    <xf numFmtId="49" fontId="0" fillId="0" borderId="34" xfId="0" applyNumberFormat="1" applyBorder="1" applyAlignment="1" applyProtection="1">
      <alignment horizontal="left" wrapText="1"/>
      <protection locked="0"/>
    </xf>
    <xf numFmtId="49" fontId="0" fillId="0" borderId="39" xfId="0" applyNumberFormat="1" applyBorder="1" applyAlignment="1" applyProtection="1">
      <alignment horizontal="left" wrapText="1"/>
      <protection locked="0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38" xfId="0" applyNumberFormat="1" applyBorder="1" applyAlignment="1" applyProtection="1">
      <alignment horizontal="left" wrapText="1"/>
      <protection locked="0"/>
    </xf>
    <xf numFmtId="49" fontId="1" fillId="0" borderId="26" xfId="0" applyNumberFormat="1" applyFont="1" applyBorder="1" applyAlignment="1" applyProtection="1">
      <alignment horizontal="left" wrapText="1"/>
      <protection locked="0"/>
    </xf>
    <xf numFmtId="0" fontId="47" fillId="0" borderId="0" xfId="2" applyFont="1" applyAlignment="1">
      <alignment horizontal="center" vertical="top"/>
    </xf>
    <xf numFmtId="0" fontId="14" fillId="0" borderId="42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top"/>
    </xf>
    <xf numFmtId="0" fontId="14" fillId="0" borderId="11" xfId="2" applyFont="1" applyBorder="1" applyAlignment="1">
      <alignment horizontal="center" vertical="top"/>
    </xf>
    <xf numFmtId="0" fontId="15" fillId="0" borderId="42" xfId="2" applyFont="1" applyBorder="1" applyAlignment="1">
      <alignment horizontal="center" vertical="top"/>
    </xf>
    <xf numFmtId="0" fontId="15" fillId="0" borderId="43" xfId="2" applyFont="1" applyBorder="1" applyAlignment="1">
      <alignment horizontal="center" vertical="top"/>
    </xf>
    <xf numFmtId="0" fontId="15" fillId="0" borderId="11" xfId="2" applyFont="1" applyBorder="1" applyAlignment="1">
      <alignment horizontal="center" vertical="top"/>
    </xf>
    <xf numFmtId="0" fontId="13" fillId="0" borderId="9" xfId="2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8" fillId="0" borderId="0" xfId="2" applyFont="1" applyAlignment="1">
      <alignment horizontal="left" vertical="top" wrapText="1"/>
    </xf>
    <xf numFmtId="0" fontId="48" fillId="0" borderId="4" xfId="2" applyFont="1" applyBorder="1" applyAlignment="1">
      <alignment horizontal="left" vertical="top" wrapText="1"/>
    </xf>
    <xf numFmtId="0" fontId="13" fillId="0" borderId="9" xfId="2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40" fillId="0" borderId="0" xfId="2" applyFont="1" applyAlignment="1">
      <alignment horizontal="left" vertical="top" wrapText="1"/>
    </xf>
    <xf numFmtId="0" fontId="13" fillId="0" borderId="0" xfId="0" applyFont="1"/>
    <xf numFmtId="0" fontId="13" fillId="0" borderId="4" xfId="0" applyFont="1" applyBorder="1"/>
    <xf numFmtId="0" fontId="40" fillId="0" borderId="0" xfId="0" applyFont="1" applyAlignment="1">
      <alignment vertical="top" wrapText="1"/>
    </xf>
    <xf numFmtId="0" fontId="40" fillId="0" borderId="4" xfId="0" applyFont="1" applyBorder="1" applyAlignment="1">
      <alignment vertical="top" wrapText="1"/>
    </xf>
    <xf numFmtId="0" fontId="5" fillId="0" borderId="0" xfId="2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42" xfId="2" applyFont="1" applyBorder="1" applyAlignment="1">
      <alignment horizontal="center" vertical="top"/>
    </xf>
    <xf numFmtId="0" fontId="5" fillId="0" borderId="43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31" fillId="0" borderId="8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wrapText="1"/>
    </xf>
    <xf numFmtId="0" fontId="31" fillId="0" borderId="0" xfId="0" applyFont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3" fillId="0" borderId="0" xfId="4" applyFont="1" applyAlignment="1">
      <alignment horizontal="left" wrapText="1"/>
    </xf>
    <xf numFmtId="0" fontId="13" fillId="0" borderId="4" xfId="4" applyFont="1" applyBorder="1" applyAlignment="1">
      <alignment horizontal="left" wrapText="1"/>
    </xf>
    <xf numFmtId="4" fontId="34" fillId="0" borderId="17" xfId="0" applyNumberFormat="1" applyFont="1" applyBorder="1" applyAlignment="1">
      <alignment vertical="center"/>
    </xf>
    <xf numFmtId="4" fontId="34" fillId="0" borderId="7" xfId="0" applyNumberFormat="1" applyFont="1" applyBorder="1" applyAlignment="1">
      <alignment vertical="center"/>
    </xf>
    <xf numFmtId="0" fontId="34" fillId="0" borderId="7" xfId="4" applyFont="1" applyBorder="1" applyAlignment="1">
      <alignment horizontal="left" vertical="center"/>
    </xf>
    <xf numFmtId="0" fontId="13" fillId="0" borderId="0" xfId="4" applyFont="1" applyAlignment="1">
      <alignment wrapText="1"/>
    </xf>
    <xf numFmtId="0" fontId="13" fillId="0" borderId="0" xfId="4" applyFont="1"/>
    <xf numFmtId="0" fontId="13" fillId="0" borderId="0" xfId="4" applyFont="1" applyAlignment="1">
      <alignment horizontal="left" vertical="top" wrapText="1"/>
    </xf>
    <xf numFmtId="0" fontId="4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1" applyFont="1" applyAlignment="1" applyProtection="1">
      <alignment horizontal="left" vertical="center"/>
    </xf>
    <xf numFmtId="0" fontId="27" fillId="0" borderId="45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1" fillId="0" borderId="0" xfId="0" applyFont="1"/>
    <xf numFmtId="0" fontId="1" fillId="0" borderId="4" xfId="0" applyFont="1" applyBorder="1"/>
    <xf numFmtId="0" fontId="8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indent="2"/>
    </xf>
    <xf numFmtId="0" fontId="1" fillId="0" borderId="4" xfId="0" applyFont="1" applyBorder="1" applyAlignment="1">
      <alignment horizontal="right" indent="2"/>
    </xf>
    <xf numFmtId="0" fontId="9" fillId="0" borderId="0" xfId="0" applyFont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left" vertical="center" indent="1"/>
    </xf>
    <xf numFmtId="3" fontId="27" fillId="0" borderId="9" xfId="0" applyNumberFormat="1" applyFont="1" applyBorder="1" applyAlignment="1">
      <alignment horizontal="left" vertical="center" indent="1"/>
    </xf>
    <xf numFmtId="3" fontId="27" fillId="0" borderId="5" xfId="0" applyNumberFormat="1" applyFont="1" applyBorder="1" applyAlignment="1">
      <alignment horizontal="left" vertical="center" indent="1"/>
    </xf>
    <xf numFmtId="0" fontId="27" fillId="0" borderId="46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justify" vertical="top" wrapText="1"/>
    </xf>
    <xf numFmtId="0" fontId="56" fillId="0" borderId="50" xfId="0" applyFont="1" applyBorder="1" applyAlignment="1">
      <alignment horizontal="justify" vertical="top" wrapText="1"/>
    </xf>
    <xf numFmtId="0" fontId="56" fillId="0" borderId="47" xfId="0" applyFont="1" applyBorder="1" applyAlignment="1">
      <alignment horizontal="center" vertical="top" wrapText="1"/>
    </xf>
    <xf numFmtId="0" fontId="56" fillId="0" borderId="4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7" fillId="0" borderId="4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8" fillId="0" borderId="0" xfId="3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4" fontId="8" fillId="0" borderId="0" xfId="3" applyNumberFormat="1" applyFont="1" applyAlignment="1">
      <alignment horizontal="left" vertical="top" wrapText="1" indent="1"/>
    </xf>
    <xf numFmtId="4" fontId="8" fillId="0" borderId="14" xfId="3" applyNumberFormat="1" applyFont="1" applyBorder="1" applyAlignment="1">
      <alignment horizontal="left" vertical="top" wrapText="1" indent="1"/>
    </xf>
    <xf numFmtId="4" fontId="8" fillId="0" borderId="14" xfId="3" applyNumberFormat="1" applyFont="1" applyBorder="1" applyAlignment="1">
      <alignment horizontal="left" wrapText="1" indent="1"/>
    </xf>
    <xf numFmtId="4" fontId="8" fillId="0" borderId="0" xfId="3" applyNumberFormat="1" applyFont="1" applyAlignment="1">
      <alignment horizontal="left" wrapText="1" indent="1"/>
    </xf>
    <xf numFmtId="4" fontId="9" fillId="0" borderId="0" xfId="3" applyNumberFormat="1" applyFont="1" applyAlignment="1">
      <alignment horizontal="right" wrapText="1"/>
    </xf>
    <xf numFmtId="4" fontId="6" fillId="0" borderId="8" xfId="3" applyNumberFormat="1" applyFont="1" applyBorder="1" applyAlignment="1">
      <alignment horizontal="center" vertical="top" wrapText="1"/>
    </xf>
    <xf numFmtId="4" fontId="6" fillId="0" borderId="9" xfId="3" applyNumberFormat="1" applyFont="1" applyBorder="1" applyAlignment="1">
      <alignment horizontal="center" vertical="top" wrapText="1"/>
    </xf>
    <xf numFmtId="4" fontId="6" fillId="0" borderId="5" xfId="3" applyNumberFormat="1" applyFont="1" applyBorder="1" applyAlignment="1">
      <alignment horizontal="center" vertical="top" wrapText="1"/>
    </xf>
    <xf numFmtId="4" fontId="1" fillId="0" borderId="8" xfId="3" applyNumberFormat="1" applyFont="1" applyBorder="1" applyAlignment="1">
      <alignment horizontal="center" vertical="top" wrapText="1"/>
    </xf>
    <xf numFmtId="4" fontId="20" fillId="0" borderId="14" xfId="0" applyNumberFormat="1" applyFont="1" applyBorder="1" applyAlignment="1">
      <alignment horizontal="left" vertical="top" wrapText="1"/>
    </xf>
    <xf numFmtId="4" fontId="23" fillId="0" borderId="0" xfId="0" applyNumberFormat="1" applyFont="1"/>
    <xf numFmtId="4" fontId="23" fillId="0" borderId="35" xfId="0" applyNumberFormat="1" applyFont="1" applyBorder="1"/>
    <xf numFmtId="4" fontId="20" fillId="0" borderId="0" xfId="0" applyNumberFormat="1" applyFont="1" applyAlignment="1">
      <alignment horizontal="left" vertical="top" wrapText="1"/>
    </xf>
    <xf numFmtId="4" fontId="20" fillId="0" borderId="4" xfId="0" applyNumberFormat="1" applyFont="1" applyBorder="1" applyAlignment="1">
      <alignment horizontal="left" vertical="top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0" fillId="0" borderId="36" xfId="0" applyNumberFormat="1" applyFont="1" applyBorder="1" applyAlignment="1">
      <alignment horizontal="center" vertical="center" wrapText="1"/>
    </xf>
    <xf numFmtId="4" fontId="20" fillId="0" borderId="29" xfId="0" applyNumberFormat="1" applyFont="1" applyBorder="1" applyAlignment="1">
      <alignment horizontal="center" vertical="center" wrapText="1"/>
    </xf>
    <xf numFmtId="4" fontId="20" fillId="0" borderId="37" xfId="0" applyNumberFormat="1" applyFont="1" applyBorder="1" applyAlignment="1">
      <alignment horizontal="center" vertical="center" wrapText="1"/>
    </xf>
    <xf numFmtId="4" fontId="9" fillId="0" borderId="2" xfId="3" applyNumberFormat="1" applyFont="1" applyBorder="1" applyAlignment="1">
      <alignment horizontal="right" vertical="top" wrapText="1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 indent="3"/>
    </xf>
    <xf numFmtId="4" fontId="8" fillId="0" borderId="12" xfId="0" applyNumberFormat="1" applyFont="1" applyBorder="1" applyAlignment="1">
      <alignment horizontal="center" vertical="top" wrapText="1"/>
    </xf>
    <xf numFmtId="4" fontId="8" fillId="0" borderId="16" xfId="0" applyNumberFormat="1" applyFont="1" applyBorder="1"/>
    <xf numFmtId="4" fontId="8" fillId="0" borderId="13" xfId="0" applyNumberFormat="1" applyFont="1" applyBorder="1"/>
    <xf numFmtId="4" fontId="8" fillId="0" borderId="9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4" fontId="9" fillId="0" borderId="0" xfId="3" applyNumberFormat="1" applyFont="1" applyAlignment="1">
      <alignment horizontal="right" vertical="top" wrapText="1"/>
    </xf>
    <xf numFmtId="4" fontId="8" fillId="0" borderId="27" xfId="3" applyNumberFormat="1" applyFont="1" applyBorder="1" applyAlignment="1">
      <alignment horizontal="left" wrapText="1" indent="1"/>
    </xf>
    <xf numFmtId="0" fontId="48" fillId="0" borderId="0" xfId="0" applyFont="1" applyAlignment="1">
      <alignment horizontal="left" vertical="top" wrapText="1"/>
    </xf>
    <xf numFmtId="4" fontId="8" fillId="0" borderId="51" xfId="0" applyNumberFormat="1" applyFont="1" applyBorder="1" applyAlignment="1">
      <alignment horizontal="center" vertical="top" wrapText="1"/>
    </xf>
    <xf numFmtId="4" fontId="8" fillId="0" borderId="52" xfId="0" applyNumberFormat="1" applyFont="1" applyBorder="1"/>
    <xf numFmtId="4" fontId="8" fillId="0" borderId="53" xfId="0" applyNumberFormat="1" applyFont="1" applyBorder="1"/>
    <xf numFmtId="4" fontId="8" fillId="0" borderId="8" xfId="0" applyNumberFormat="1" applyFont="1" applyBorder="1" applyAlignment="1">
      <alignment horizontal="center" vertical="top" wrapText="1"/>
    </xf>
    <xf numFmtId="4" fontId="7" fillId="0" borderId="12" xfId="3" applyNumberFormat="1" applyFont="1" applyBorder="1" applyAlignment="1">
      <alignment horizontal="center" vertical="top" wrapText="1"/>
    </xf>
    <xf numFmtId="4" fontId="7" fillId="0" borderId="16" xfId="3" applyNumberFormat="1" applyFont="1" applyBorder="1" applyAlignment="1">
      <alignment horizontal="center" vertical="top" wrapText="1"/>
    </xf>
    <xf numFmtId="4" fontId="7" fillId="0" borderId="13" xfId="3" applyNumberFormat="1" applyFont="1" applyBorder="1" applyAlignment="1">
      <alignment horizontal="center" vertical="top" wrapText="1"/>
    </xf>
    <xf numFmtId="4" fontId="7" fillId="0" borderId="9" xfId="3" applyNumberFormat="1" applyFont="1" applyBorder="1" applyAlignment="1">
      <alignment horizontal="center" vertical="top" wrapText="1"/>
    </xf>
    <xf numFmtId="4" fontId="7" fillId="0" borderId="5" xfId="3" applyNumberFormat="1" applyFont="1" applyBorder="1" applyAlignment="1">
      <alignment horizontal="center" vertical="top" wrapText="1"/>
    </xf>
    <xf numFmtId="0" fontId="8" fillId="0" borderId="0" xfId="3" applyFont="1" applyAlignment="1">
      <alignment vertical="top" wrapText="1"/>
    </xf>
    <xf numFmtId="4" fontId="0" fillId="0" borderId="0" xfId="0" applyNumberFormat="1" applyAlignment="1">
      <alignment horizontal="left" indent="1"/>
    </xf>
    <xf numFmtId="0" fontId="9" fillId="0" borderId="0" xfId="3" applyFont="1" applyAlignment="1">
      <alignment horizontal="left" vertical="top" wrapText="1"/>
    </xf>
    <xf numFmtId="4" fontId="8" fillId="0" borderId="14" xfId="3" applyNumberFormat="1" applyFont="1" applyBorder="1" applyAlignment="1">
      <alignment horizontal="left" vertical="top" wrapText="1"/>
    </xf>
    <xf numFmtId="4" fontId="8" fillId="0" borderId="0" xfId="3" applyNumberFormat="1" applyFont="1" applyAlignment="1">
      <alignment horizontal="left" vertical="top" wrapText="1"/>
    </xf>
    <xf numFmtId="4" fontId="9" fillId="0" borderId="36" xfId="3" applyNumberFormat="1" applyFont="1" applyBorder="1" applyAlignment="1">
      <alignment horizontal="left" vertical="top" wrapText="1" indent="3"/>
    </xf>
    <xf numFmtId="4" fontId="9" fillId="0" borderId="29" xfId="3" applyNumberFormat="1" applyFont="1" applyBorder="1" applyAlignment="1">
      <alignment horizontal="left" vertical="top" wrapText="1" indent="3"/>
    </xf>
    <xf numFmtId="4" fontId="9" fillId="0" borderId="37" xfId="3" applyNumberFormat="1" applyFont="1" applyBorder="1" applyAlignment="1">
      <alignment horizontal="left" vertical="top" wrapText="1" indent="3"/>
    </xf>
    <xf numFmtId="4" fontId="9" fillId="0" borderId="2" xfId="3" applyNumberFormat="1" applyFont="1" applyBorder="1" applyAlignment="1">
      <alignment horizontal="left" vertical="top" wrapText="1" indent="3"/>
    </xf>
    <xf numFmtId="4" fontId="9" fillId="0" borderId="6" xfId="3" applyNumberFormat="1" applyFont="1" applyBorder="1" applyAlignment="1">
      <alignment horizontal="left" vertical="top" wrapText="1" indent="3"/>
    </xf>
    <xf numFmtId="0" fontId="1" fillId="0" borderId="8" xfId="3" applyFont="1" applyBorder="1" applyAlignment="1">
      <alignment horizontal="center" vertical="top" wrapText="1"/>
    </xf>
    <xf numFmtId="0" fontId="1" fillId="0" borderId="5" xfId="3" applyFont="1" applyBorder="1" applyAlignment="1">
      <alignment horizontal="center" vertical="top" wrapText="1"/>
    </xf>
    <xf numFmtId="4" fontId="1" fillId="0" borderId="9" xfId="3" applyNumberFormat="1" applyFont="1" applyBorder="1" applyAlignment="1">
      <alignment horizontal="center" vertical="top" wrapText="1"/>
    </xf>
    <xf numFmtId="4" fontId="1" fillId="0" borderId="5" xfId="3" applyNumberFormat="1" applyFont="1" applyBorder="1" applyAlignment="1">
      <alignment horizontal="center" vertical="top" wrapText="1"/>
    </xf>
    <xf numFmtId="37" fontId="7" fillId="0" borderId="12" xfId="3" applyNumberFormat="1" applyFont="1" applyBorder="1" applyAlignment="1">
      <alignment horizontal="center" vertical="top" wrapText="1"/>
    </xf>
    <xf numFmtId="37" fontId="7" fillId="0" borderId="16" xfId="3" applyNumberFormat="1" applyFont="1" applyBorder="1" applyAlignment="1">
      <alignment horizontal="center" vertical="top" wrapText="1"/>
    </xf>
    <xf numFmtId="37" fontId="7" fillId="0" borderId="13" xfId="3" applyNumberFormat="1" applyFont="1" applyBorder="1" applyAlignment="1">
      <alignment horizontal="center" vertical="top" wrapText="1"/>
    </xf>
    <xf numFmtId="37" fontId="7" fillId="0" borderId="9" xfId="3" applyNumberFormat="1" applyFont="1" applyBorder="1" applyAlignment="1">
      <alignment horizontal="center" vertical="top" wrapText="1"/>
    </xf>
    <xf numFmtId="37" fontId="7" fillId="0" borderId="5" xfId="3" applyNumberFormat="1" applyFont="1" applyBorder="1" applyAlignment="1">
      <alignment horizontal="center" vertical="top" wrapText="1"/>
    </xf>
    <xf numFmtId="4" fontId="9" fillId="0" borderId="2" xfId="5" applyNumberFormat="1" applyFont="1" applyBorder="1" applyAlignment="1">
      <alignment horizontal="right" vertical="top"/>
    </xf>
    <xf numFmtId="0" fontId="28" fillId="0" borderId="0" xfId="5" applyFont="1" applyAlignment="1">
      <alignment horizontal="left" vertical="top" wrapText="1"/>
    </xf>
    <xf numFmtId="0" fontId="9" fillId="0" borderId="2" xfId="5" applyFont="1" applyBorder="1" applyAlignment="1">
      <alignment horizontal="right" vertical="top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2" xfId="5" applyFont="1" applyFill="1" applyBorder="1" applyAlignment="1">
      <alignment horizontal="right" vertical="top"/>
    </xf>
  </cellXfs>
  <cellStyles count="11">
    <cellStyle name="Hyperlink 2" xfId="7" xr:uid="{00000000-0005-0000-0000-000000000000}"/>
    <cellStyle name="Lien hypertexte" xfId="1" builtinId="8"/>
    <cellStyle name="Milliers" xfId="10" builtinId="3"/>
    <cellStyle name="Normal" xfId="0" builtinId="0"/>
    <cellStyle name="Standaard 2" xfId="5" xr:uid="{00000000-0005-0000-0000-000004000000}"/>
    <cellStyle name="Standaard 3" xfId="6" xr:uid="{00000000-0005-0000-0000-000005000000}"/>
    <cellStyle name="Standaard 4" xfId="8" xr:uid="{00000000-0005-0000-0000-000006000000}"/>
    <cellStyle name="Standaard_Handleiding Hoofdstuk IV - Rekeningstelsel " xfId="2" xr:uid="{00000000-0005-0000-0000-000007000000}"/>
    <cellStyle name="Standaard_Map1" xfId="3" xr:uid="{00000000-0005-0000-0000-000008000000}"/>
    <cellStyle name="Standaard_Rapportering beheersrekeningen" xfId="4" xr:uid="{00000000-0005-0000-0000-000009000000}"/>
    <cellStyle name="Valuta 2" xfId="9" xr:uid="{00000000-0005-0000-0000-00000A000000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G1" sqref="G1"/>
    </sheetView>
  </sheetViews>
  <sheetFormatPr baseColWidth="10" defaultColWidth="9.109375" defaultRowHeight="13.2" x14ac:dyDescent="0.25"/>
  <cols>
    <col min="1" max="1" width="4.33203125" customWidth="1"/>
    <col min="2" max="2" width="14.44140625" customWidth="1"/>
    <col min="3" max="3" width="18.33203125" customWidth="1"/>
    <col min="4" max="4" width="22.88671875" customWidth="1"/>
    <col min="5" max="5" width="14.44140625" customWidth="1"/>
  </cols>
  <sheetData>
    <row r="1" spans="1:6" ht="17.399999999999999" x14ac:dyDescent="0.3">
      <c r="A1" s="517" t="s">
        <v>348</v>
      </c>
      <c r="B1" s="517"/>
      <c r="C1" s="517"/>
      <c r="D1" s="517"/>
      <c r="E1" s="517"/>
      <c r="F1" s="517"/>
    </row>
    <row r="4" spans="1:6" ht="13.8" x14ac:dyDescent="0.25">
      <c r="A4" s="120" t="s">
        <v>546</v>
      </c>
      <c r="D4" s="284" t="s">
        <v>922</v>
      </c>
    </row>
    <row r="5" spans="1:6" ht="13.8" x14ac:dyDescent="0.25">
      <c r="A5" s="120"/>
      <c r="C5" s="121"/>
      <c r="D5" s="121"/>
    </row>
    <row r="6" spans="1:6" ht="13.8" x14ac:dyDescent="0.25">
      <c r="A6" s="120" t="s">
        <v>547</v>
      </c>
      <c r="C6" s="121"/>
      <c r="D6" s="284" t="s">
        <v>923</v>
      </c>
    </row>
    <row r="8" spans="1:6" ht="13.8" x14ac:dyDescent="0.25">
      <c r="A8" s="120" t="s">
        <v>319</v>
      </c>
    </row>
    <row r="9" spans="1:6" x14ac:dyDescent="0.25">
      <c r="A9" s="122"/>
    </row>
    <row r="10" spans="1:6" s="125" customFormat="1" ht="40.5" customHeight="1" x14ac:dyDescent="0.25">
      <c r="B10" s="126" t="s">
        <v>320</v>
      </c>
      <c r="C10" s="514"/>
      <c r="D10" s="515"/>
      <c r="E10" s="516"/>
    </row>
    <row r="12" spans="1:6" x14ac:dyDescent="0.25">
      <c r="B12" s="126" t="s">
        <v>321</v>
      </c>
      <c r="C12" s="306" t="s">
        <v>379</v>
      </c>
      <c r="D12" s="456"/>
    </row>
    <row r="13" spans="1:6" x14ac:dyDescent="0.25">
      <c r="C13" s="307" t="s">
        <v>380</v>
      </c>
      <c r="D13" s="457"/>
    </row>
    <row r="14" spans="1:6" x14ac:dyDescent="0.25">
      <c r="C14" s="307" t="s">
        <v>381</v>
      </c>
      <c r="D14" s="458"/>
    </row>
    <row r="15" spans="1:6" x14ac:dyDescent="0.25">
      <c r="C15" s="307" t="s">
        <v>382</v>
      </c>
      <c r="D15" s="459"/>
    </row>
    <row r="16" spans="1:6" x14ac:dyDescent="0.25">
      <c r="C16" s="308" t="s">
        <v>383</v>
      </c>
      <c r="D16" s="460"/>
    </row>
    <row r="18" spans="1:6" ht="13.8" x14ac:dyDescent="0.25">
      <c r="A18" s="120" t="s">
        <v>322</v>
      </c>
    </row>
    <row r="20" spans="1:6" x14ac:dyDescent="0.25">
      <c r="B20" s="123" t="s">
        <v>324</v>
      </c>
      <c r="C20" s="124"/>
      <c r="D20" s="124"/>
      <c r="E20" s="285">
        <v>0</v>
      </c>
    </row>
    <row r="22" spans="1:6" x14ac:dyDescent="0.25">
      <c r="B22" s="123" t="s">
        <v>323</v>
      </c>
      <c r="C22" s="124"/>
      <c r="D22" s="124"/>
      <c r="E22" s="285">
        <v>0</v>
      </c>
    </row>
    <row r="25" spans="1:6" ht="13.8" x14ac:dyDescent="0.25">
      <c r="A25" s="120" t="s">
        <v>352</v>
      </c>
      <c r="D25" s="310"/>
    </row>
    <row r="27" spans="1:6" x14ac:dyDescent="0.25">
      <c r="C27" s="281"/>
    </row>
    <row r="28" spans="1:6" ht="13.8" x14ac:dyDescent="0.25">
      <c r="A28" s="120" t="s">
        <v>353</v>
      </c>
      <c r="B28" s="281"/>
      <c r="C28" s="281"/>
    </row>
    <row r="29" spans="1:6" ht="13.8" thickBot="1" x14ac:dyDescent="0.3">
      <c r="B29" s="281"/>
      <c r="C29" s="281"/>
    </row>
    <row r="30" spans="1:6" x14ac:dyDescent="0.25">
      <c r="A30" s="524"/>
      <c r="B30" s="525"/>
      <c r="C30" s="525"/>
      <c r="D30" s="525"/>
      <c r="E30" s="525"/>
      <c r="F30" s="526"/>
    </row>
    <row r="31" spans="1:6" x14ac:dyDescent="0.25">
      <c r="A31" s="527"/>
      <c r="B31" s="528"/>
      <c r="C31" s="528"/>
      <c r="D31" s="528"/>
      <c r="E31" s="528"/>
      <c r="F31" s="529"/>
    </row>
    <row r="32" spans="1:6" x14ac:dyDescent="0.25">
      <c r="A32" s="530"/>
      <c r="B32" s="519"/>
      <c r="C32" s="519"/>
      <c r="D32" s="519"/>
      <c r="E32" s="519"/>
      <c r="F32" s="520"/>
    </row>
    <row r="33" spans="1:6" x14ac:dyDescent="0.25">
      <c r="A33" s="527"/>
      <c r="B33" s="528"/>
      <c r="C33" s="528"/>
      <c r="D33" s="528"/>
      <c r="E33" s="528"/>
      <c r="F33" s="529"/>
    </row>
    <row r="34" spans="1:6" x14ac:dyDescent="0.25">
      <c r="A34" s="518"/>
      <c r="B34" s="519"/>
      <c r="C34" s="519"/>
      <c r="D34" s="519"/>
      <c r="E34" s="519"/>
      <c r="F34" s="520"/>
    </row>
    <row r="35" spans="1:6" x14ac:dyDescent="0.25">
      <c r="A35" s="527"/>
      <c r="B35" s="528"/>
      <c r="C35" s="528"/>
      <c r="D35" s="528"/>
      <c r="E35" s="528"/>
      <c r="F35" s="529"/>
    </row>
    <row r="36" spans="1:6" x14ac:dyDescent="0.25">
      <c r="A36" s="518"/>
      <c r="B36" s="519"/>
      <c r="C36" s="519"/>
      <c r="D36" s="519"/>
      <c r="E36" s="519"/>
      <c r="F36" s="520"/>
    </row>
    <row r="37" spans="1:6" x14ac:dyDescent="0.25">
      <c r="A37" s="527"/>
      <c r="B37" s="528"/>
      <c r="C37" s="528"/>
      <c r="D37" s="528"/>
      <c r="E37" s="528"/>
      <c r="F37" s="529"/>
    </row>
    <row r="38" spans="1:6" x14ac:dyDescent="0.25">
      <c r="A38" s="518"/>
      <c r="B38" s="519"/>
      <c r="C38" s="519"/>
      <c r="D38" s="519"/>
      <c r="E38" s="519"/>
      <c r="F38" s="520"/>
    </row>
    <row r="39" spans="1:6" ht="13.8" thickBot="1" x14ac:dyDescent="0.3">
      <c r="A39" s="521"/>
      <c r="B39" s="522"/>
      <c r="C39" s="522"/>
      <c r="D39" s="522"/>
      <c r="E39" s="522"/>
      <c r="F39" s="523"/>
    </row>
  </sheetData>
  <sheetProtection password="CB75" sheet="1" objects="1" scenarios="1"/>
  <mergeCells count="7">
    <mergeCell ref="C10:E10"/>
    <mergeCell ref="A1:F1"/>
    <mergeCell ref="A38:F39"/>
    <mergeCell ref="A30:F31"/>
    <mergeCell ref="A32:F33"/>
    <mergeCell ref="A34:F35"/>
    <mergeCell ref="A36:F37"/>
  </mergeCells>
  <phoneticPr fontId="21" type="noConversion"/>
  <pageMargins left="0.78740157480314965" right="0.78740157480314965" top="1.1811023622047245" bottom="0.98425196850393704" header="0.59055118110236227" footer="0.59055118110236227"/>
  <pageSetup paperSize="9" orientation="portrait" r:id="rId1"/>
  <headerFooter alignWithMargins="0">
    <oddHeader>&amp;RCO PFin 02 Annexe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AC61"/>
  <sheetViews>
    <sheetView view="pageBreakPreview" zoomScale="90" zoomScaleNormal="110" zoomScaleSheetLayoutView="90" workbookViewId="0">
      <selection activeCell="AD1" sqref="AD1"/>
    </sheetView>
  </sheetViews>
  <sheetFormatPr baseColWidth="10" defaultColWidth="9.109375" defaultRowHeight="15" customHeight="1" x14ac:dyDescent="0.25"/>
  <cols>
    <col min="1" max="1" width="6.109375" style="295" customWidth="1"/>
    <col min="2" max="2" width="2.44140625" style="295" customWidth="1"/>
    <col min="3" max="3" width="4.33203125" style="295" customWidth="1"/>
    <col min="4" max="4" width="1.33203125" style="295" customWidth="1"/>
    <col min="5" max="5" width="4.33203125" style="295" customWidth="1"/>
    <col min="6" max="6" width="1.5546875" style="295" bestFit="1" customWidth="1"/>
    <col min="7" max="7" width="6.6640625" style="295" customWidth="1"/>
    <col min="8" max="8" width="3.44140625" style="295" customWidth="1"/>
    <col min="9" max="9" width="2.5546875" style="295" customWidth="1"/>
    <col min="10" max="10" width="2" style="295" customWidth="1"/>
    <col min="11" max="11" width="5.33203125" style="295" customWidth="1"/>
    <col min="12" max="12" width="3.5546875" style="295" customWidth="1"/>
    <col min="13" max="13" width="1.44140625" style="295" bestFit="1" customWidth="1"/>
    <col min="14" max="14" width="5.33203125" style="295" customWidth="1"/>
    <col min="15" max="15" width="1.44140625" style="295" bestFit="1" customWidth="1"/>
    <col min="16" max="16" width="4" style="295" customWidth="1"/>
    <col min="17" max="17" width="4.33203125" style="295" customWidth="1"/>
    <col min="18" max="18" width="1.5546875" style="295" customWidth="1"/>
    <col min="19" max="19" width="4.44140625" style="295" customWidth="1"/>
    <col min="20" max="20" width="1.5546875" style="295" bestFit="1" customWidth="1"/>
    <col min="21" max="21" width="6.6640625" style="295" customWidth="1"/>
    <col min="22" max="22" width="4.109375" style="295" customWidth="1"/>
    <col min="23" max="23" width="4.33203125" style="295" customWidth="1"/>
    <col min="24" max="24" width="1.5546875" style="295" bestFit="1" customWidth="1"/>
    <col min="25" max="25" width="4.33203125" style="295" customWidth="1"/>
    <col min="26" max="26" width="1.5546875" style="295" customWidth="1"/>
    <col min="27" max="27" width="6.6640625" style="295" customWidth="1"/>
    <col min="28" max="28" width="3.109375" style="295" customWidth="1"/>
    <col min="29" max="29" width="4.33203125" style="295" customWidth="1"/>
    <col min="30" max="16384" width="9.109375" style="295"/>
  </cols>
  <sheetData>
    <row r="1" spans="1:29" ht="6.75" customHeight="1" x14ac:dyDescent="0.25">
      <c r="A1" s="292"/>
      <c r="B1" s="293"/>
      <c r="C1" s="635"/>
      <c r="D1" s="636"/>
      <c r="E1" s="636"/>
      <c r="F1" s="636"/>
      <c r="G1" s="637"/>
      <c r="H1" s="635"/>
      <c r="I1" s="636"/>
      <c r="J1" s="636"/>
      <c r="K1" s="636"/>
      <c r="L1" s="637"/>
      <c r="M1" s="635"/>
      <c r="N1" s="637"/>
      <c r="O1" s="635"/>
      <c r="P1" s="637"/>
      <c r="Q1" s="635"/>
      <c r="R1" s="636"/>
      <c r="S1" s="636"/>
      <c r="T1" s="637"/>
      <c r="U1" s="294"/>
      <c r="V1" s="294"/>
      <c r="W1" s="294"/>
      <c r="X1" s="294"/>
      <c r="Y1" s="294"/>
      <c r="Z1" s="294"/>
      <c r="AA1" s="294"/>
      <c r="AB1" s="294"/>
      <c r="AC1" s="294"/>
    </row>
    <row r="2" spans="1:29" ht="20.399999999999999" x14ac:dyDescent="0.25">
      <c r="A2" s="629">
        <v>401</v>
      </c>
      <c r="B2" s="630"/>
      <c r="C2" s="631"/>
      <c r="D2" s="632"/>
      <c r="E2" s="632"/>
      <c r="F2" s="632"/>
      <c r="G2" s="633"/>
      <c r="H2" s="631"/>
      <c r="I2" s="632"/>
      <c r="J2" s="632"/>
      <c r="K2" s="632"/>
      <c r="L2" s="633"/>
      <c r="M2" s="631"/>
      <c r="N2" s="633"/>
      <c r="O2" s="629">
        <v>1</v>
      </c>
      <c r="P2" s="630"/>
      <c r="Q2" s="615" t="s">
        <v>354</v>
      </c>
      <c r="R2" s="616"/>
      <c r="S2" s="616"/>
      <c r="T2" s="617"/>
      <c r="U2" s="296"/>
      <c r="V2" s="296"/>
      <c r="W2" s="296"/>
      <c r="X2" s="296"/>
      <c r="Y2" s="296"/>
      <c r="Z2" s="296"/>
      <c r="AA2" s="296"/>
      <c r="AB2" s="296"/>
      <c r="AC2" s="297"/>
    </row>
    <row r="3" spans="1:29" ht="15" customHeight="1" x14ac:dyDescent="0.25">
      <c r="A3" s="618" t="s">
        <v>355</v>
      </c>
      <c r="B3" s="619"/>
      <c r="C3" s="620" t="s">
        <v>356</v>
      </c>
      <c r="D3" s="621"/>
      <c r="E3" s="621"/>
      <c r="F3" s="621"/>
      <c r="G3" s="622"/>
      <c r="H3" s="623" t="s">
        <v>308</v>
      </c>
      <c r="I3" s="624"/>
      <c r="J3" s="624"/>
      <c r="K3" s="624"/>
      <c r="L3" s="625"/>
      <c r="M3" s="626" t="s">
        <v>357</v>
      </c>
      <c r="N3" s="627"/>
      <c r="O3" s="626" t="s">
        <v>358</v>
      </c>
      <c r="P3" s="627"/>
      <c r="Q3" s="626" t="s">
        <v>243</v>
      </c>
      <c r="R3" s="628"/>
      <c r="S3" s="628"/>
      <c r="T3" s="627"/>
      <c r="U3" s="448"/>
      <c r="V3" s="449"/>
      <c r="W3" s="449"/>
      <c r="X3" s="449"/>
      <c r="Y3" s="449"/>
      <c r="Z3" s="449"/>
      <c r="AA3" s="618" t="s">
        <v>930</v>
      </c>
      <c r="AB3" s="634"/>
      <c r="AC3" s="619"/>
    </row>
    <row r="4" spans="1:29" ht="12" customHeight="1" x14ac:dyDescent="0.25"/>
    <row r="5" spans="1:29" ht="33.6" customHeight="1" x14ac:dyDescent="0.25">
      <c r="B5" s="584" t="s">
        <v>925</v>
      </c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298"/>
    </row>
    <row r="6" spans="1:29" ht="12.6" customHeight="1" x14ac:dyDescent="0.25"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298"/>
    </row>
    <row r="7" spans="1:29" ht="11.4" customHeight="1" x14ac:dyDescent="0.25">
      <c r="A7" s="295" t="s">
        <v>926</v>
      </c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298"/>
    </row>
    <row r="8" spans="1:29" s="168" customFormat="1" ht="12" customHeight="1" x14ac:dyDescent="0.25"/>
    <row r="9" spans="1:29" s="168" customFormat="1" ht="15" customHeight="1" x14ac:dyDescent="0.25">
      <c r="A9" s="593" t="s">
        <v>325</v>
      </c>
      <c r="B9" s="593"/>
      <c r="C9" s="593"/>
      <c r="D9" s="593"/>
      <c r="E9" s="593"/>
      <c r="F9" s="596">
        <f>+'1-Don. générales-Algemene geg.'!C10</f>
        <v>0</v>
      </c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6"/>
      <c r="Z9" s="596"/>
      <c r="AA9" s="596"/>
      <c r="AB9" s="596"/>
      <c r="AC9" s="596"/>
    </row>
    <row r="10" spans="1:29" s="168" customFormat="1" ht="15" customHeight="1" x14ac:dyDescent="0.25">
      <c r="A10" s="607"/>
      <c r="B10" s="607"/>
      <c r="C10" s="607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</row>
    <row r="11" spans="1:29" s="168" customFormat="1" ht="15" customHeight="1" x14ac:dyDescent="0.25">
      <c r="A11" s="614" t="s">
        <v>359</v>
      </c>
      <c r="B11" s="614"/>
      <c r="C11" s="614"/>
      <c r="D11" s="614"/>
      <c r="E11" s="613" t="s">
        <v>378</v>
      </c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</row>
    <row r="12" spans="1:29" s="168" customFormat="1" ht="15" customHeight="1" x14ac:dyDescent="0.25">
      <c r="A12" s="593" t="s">
        <v>360</v>
      </c>
      <c r="B12" s="593"/>
      <c r="C12" s="596">
        <f>+'1-Don. générales-Algemene geg.'!D12</f>
        <v>0</v>
      </c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299" t="s">
        <v>361</v>
      </c>
      <c r="X12" s="613">
        <f>+'1-Don. générales-Algemene geg.'!D13</f>
        <v>0</v>
      </c>
      <c r="Y12" s="613"/>
      <c r="Z12" s="613"/>
      <c r="AA12" s="299" t="s">
        <v>326</v>
      </c>
      <c r="AB12" s="613">
        <f>+'1-Don. générales-Algemene geg.'!D14</f>
        <v>0</v>
      </c>
      <c r="AC12" s="613"/>
    </row>
    <row r="13" spans="1:29" s="168" customFormat="1" ht="15" customHeight="1" x14ac:dyDescent="0.25">
      <c r="A13" s="593" t="s">
        <v>362</v>
      </c>
      <c r="B13" s="593"/>
      <c r="C13" s="593"/>
      <c r="D13" s="613">
        <f>+'1-Don. générales-Algemene geg.'!D15</f>
        <v>0</v>
      </c>
      <c r="E13" s="613"/>
      <c r="F13" s="613"/>
      <c r="G13" s="613"/>
      <c r="H13" s="613"/>
      <c r="I13" s="613"/>
      <c r="J13" s="613"/>
      <c r="K13" s="588" t="s">
        <v>363</v>
      </c>
      <c r="L13" s="588"/>
      <c r="M13" s="588"/>
      <c r="N13" s="596">
        <f>+'1-Don. générales-Algemene geg.'!D16</f>
        <v>0</v>
      </c>
      <c r="O13" s="596"/>
      <c r="P13" s="596"/>
      <c r="Q13" s="596"/>
      <c r="R13" s="596"/>
      <c r="S13" s="596"/>
      <c r="T13" s="596"/>
      <c r="U13" s="596"/>
      <c r="V13" s="596"/>
      <c r="W13" s="596"/>
      <c r="X13" s="596"/>
      <c r="Y13" s="596"/>
      <c r="Z13" s="596"/>
      <c r="AA13" s="596"/>
      <c r="AB13" s="596"/>
      <c r="AC13" s="596"/>
    </row>
    <row r="14" spans="1:29" s="168" customFormat="1" ht="15" customHeight="1" x14ac:dyDescent="0.25">
      <c r="A14" s="446" t="s">
        <v>327</v>
      </c>
      <c r="B14" s="592" t="s">
        <v>179</v>
      </c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</row>
    <row r="15" spans="1:29" s="168" customFormat="1" ht="15" customHeight="1" x14ac:dyDescent="0.25">
      <c r="A15" s="593" t="s">
        <v>188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13"/>
      <c r="AB15" s="613"/>
      <c r="AC15" s="613"/>
    </row>
    <row r="16" spans="1:29" s="168" customFormat="1" ht="15" customHeight="1" x14ac:dyDescent="0.25">
      <c r="A16" s="595" t="s">
        <v>931</v>
      </c>
      <c r="B16" s="595"/>
      <c r="C16" s="595"/>
      <c r="D16" s="595"/>
      <c r="E16" s="595"/>
      <c r="F16" s="595"/>
      <c r="G16" s="595"/>
      <c r="H16" s="596"/>
      <c r="I16" s="596"/>
      <c r="J16" s="596"/>
      <c r="K16" s="596"/>
      <c r="L16" s="596"/>
      <c r="M16" s="596"/>
      <c r="N16" s="596"/>
      <c r="O16" s="596"/>
      <c r="P16" s="596"/>
      <c r="Q16" s="596"/>
      <c r="R16" s="596"/>
      <c r="S16" s="596"/>
      <c r="T16" s="596"/>
      <c r="U16" s="596"/>
      <c r="V16" s="596"/>
      <c r="W16" s="596"/>
      <c r="X16" s="596"/>
      <c r="Y16" s="596"/>
      <c r="Z16" s="596"/>
      <c r="AA16" s="596"/>
      <c r="AB16" s="596"/>
      <c r="AC16" s="596"/>
    </row>
    <row r="17" spans="1:29" s="168" customFormat="1" ht="11.25" customHeight="1" x14ac:dyDescent="0.25"/>
    <row r="18" spans="1:29" s="168" customFormat="1" ht="15" customHeight="1" x14ac:dyDescent="0.25">
      <c r="A18" s="300"/>
      <c r="B18" s="300"/>
      <c r="M18" s="608" t="s">
        <v>352</v>
      </c>
      <c r="N18" s="608"/>
      <c r="O18" s="608"/>
      <c r="P18" s="608"/>
      <c r="Q18" s="608"/>
      <c r="R18" s="608"/>
      <c r="S18" s="608"/>
      <c r="T18" s="608"/>
      <c r="U18" s="608"/>
      <c r="V18" s="609"/>
      <c r="W18" s="610" t="str">
        <f>"BE 0"&amp;+'1-Don. générales-Algemene geg.'!$D$25</f>
        <v>BE 0</v>
      </c>
      <c r="X18" s="611"/>
      <c r="Y18" s="611"/>
      <c r="Z18" s="611"/>
      <c r="AA18" s="611"/>
      <c r="AB18" s="611"/>
      <c r="AC18" s="612"/>
    </row>
    <row r="19" spans="1:29" s="168" customFormat="1" ht="11.25" customHeight="1" x14ac:dyDescent="0.25"/>
    <row r="20" spans="1:29" s="168" customFormat="1" ht="15" customHeight="1" x14ac:dyDescent="0.25">
      <c r="A20" s="593" t="s">
        <v>364</v>
      </c>
      <c r="B20" s="593"/>
      <c r="C20" s="301"/>
      <c r="D20" s="450" t="s">
        <v>365</v>
      </c>
      <c r="E20" s="302"/>
      <c r="F20" s="450" t="s">
        <v>365</v>
      </c>
      <c r="G20" s="303"/>
      <c r="H20" s="597" t="s">
        <v>366</v>
      </c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</row>
    <row r="21" spans="1:29" s="168" customFormat="1" ht="15" customHeight="1" x14ac:dyDescent="0.25">
      <c r="A21" s="593" t="s">
        <v>367</v>
      </c>
      <c r="B21" s="593"/>
      <c r="C21" s="593"/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3"/>
      <c r="U21" s="593"/>
      <c r="V21" s="593"/>
      <c r="W21" s="593"/>
      <c r="X21" s="593"/>
      <c r="Y21" s="593"/>
      <c r="Z21" s="593"/>
      <c r="AA21" s="593"/>
      <c r="AB21" s="593"/>
      <c r="AC21" s="593"/>
    </row>
    <row r="22" spans="1:29" s="168" customFormat="1" ht="11.25" customHeight="1" x14ac:dyDescent="0.25">
      <c r="A22" s="451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</row>
    <row r="23" spans="1:29" s="168" customFormat="1" ht="11.25" customHeight="1" x14ac:dyDescent="0.25"/>
    <row r="24" spans="1:29" s="168" customFormat="1" ht="15" customHeight="1" x14ac:dyDescent="0.25">
      <c r="A24" s="593" t="s">
        <v>368</v>
      </c>
      <c r="B24" s="593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9"/>
      <c r="Q24" s="443"/>
      <c r="R24" s="450" t="s">
        <v>365</v>
      </c>
      <c r="S24" s="444"/>
      <c r="T24" s="450" t="s">
        <v>365</v>
      </c>
      <c r="U24" s="303" t="s">
        <v>924</v>
      </c>
      <c r="V24" s="304"/>
    </row>
    <row r="25" spans="1:29" s="168" customFormat="1" ht="11.25" customHeight="1" x14ac:dyDescent="0.25"/>
    <row r="26" spans="1:29" s="168" customFormat="1" ht="15" customHeight="1" x14ac:dyDescent="0.25">
      <c r="A26" s="600" t="s">
        <v>369</v>
      </c>
      <c r="B26" s="601"/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2"/>
      <c r="Q26" s="301" t="s">
        <v>384</v>
      </c>
      <c r="R26" s="450" t="s">
        <v>365</v>
      </c>
      <c r="S26" s="302" t="s">
        <v>384</v>
      </c>
      <c r="T26" s="450" t="s">
        <v>365</v>
      </c>
      <c r="U26" s="303" t="s">
        <v>922</v>
      </c>
      <c r="V26" s="447" t="s">
        <v>370</v>
      </c>
      <c r="W26" s="301" t="s">
        <v>385</v>
      </c>
      <c r="X26" s="450" t="s">
        <v>365</v>
      </c>
      <c r="Y26" s="302" t="s">
        <v>386</v>
      </c>
      <c r="Z26" s="450" t="s">
        <v>365</v>
      </c>
      <c r="AA26" s="303" t="s">
        <v>922</v>
      </c>
    </row>
    <row r="27" spans="1:29" s="168" customFormat="1" ht="11.25" customHeight="1" x14ac:dyDescent="0.25"/>
    <row r="28" spans="1:29" s="168" customFormat="1" ht="15" customHeight="1" x14ac:dyDescent="0.25">
      <c r="A28" s="603" t="s">
        <v>371</v>
      </c>
      <c r="B28" s="604"/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605"/>
      <c r="Q28" s="301" t="s">
        <v>384</v>
      </c>
      <c r="R28" s="450" t="s">
        <v>365</v>
      </c>
      <c r="S28" s="302" t="s">
        <v>384</v>
      </c>
      <c r="T28" s="450" t="s">
        <v>365</v>
      </c>
      <c r="U28" s="303" t="s">
        <v>923</v>
      </c>
      <c r="V28" s="447" t="s">
        <v>370</v>
      </c>
      <c r="W28" s="301" t="s">
        <v>385</v>
      </c>
      <c r="X28" s="450" t="s">
        <v>365</v>
      </c>
      <c r="Y28" s="302" t="s">
        <v>386</v>
      </c>
      <c r="Z28" s="450" t="s">
        <v>365</v>
      </c>
      <c r="AA28" s="303" t="s">
        <v>923</v>
      </c>
    </row>
    <row r="29" spans="1:29" s="168" customFormat="1" ht="11.25" customHeight="1" x14ac:dyDescent="0.25"/>
    <row r="30" spans="1:29" s="168" customFormat="1" ht="15" customHeight="1" x14ac:dyDescent="0.25">
      <c r="A30" s="588" t="s">
        <v>372</v>
      </c>
      <c r="B30" s="588"/>
      <c r="C30" s="588"/>
      <c r="D30" s="588"/>
      <c r="E30" s="588"/>
      <c r="F30" s="588"/>
      <c r="G30" s="588"/>
      <c r="H30" s="588"/>
      <c r="I30" s="588"/>
      <c r="J30" s="588"/>
      <c r="K30" s="606" t="s">
        <v>881</v>
      </c>
      <c r="L30" s="606"/>
      <c r="M30" s="606"/>
      <c r="N30" s="606"/>
      <c r="O30" s="606"/>
      <c r="P30" s="606"/>
      <c r="Q30" s="593" t="s">
        <v>373</v>
      </c>
      <c r="R30" s="593"/>
      <c r="S30" s="593"/>
      <c r="T30" s="593"/>
      <c r="U30" s="593"/>
      <c r="V30" s="593"/>
      <c r="W30" s="593"/>
      <c r="X30" s="593"/>
      <c r="Y30" s="593"/>
      <c r="Z30" s="593"/>
      <c r="AA30" s="593"/>
      <c r="AB30" s="593"/>
      <c r="AC30" s="593"/>
    </row>
    <row r="31" spans="1:29" s="168" customFormat="1" ht="11.25" customHeight="1" x14ac:dyDescent="0.25">
      <c r="A31" s="451"/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451"/>
      <c r="V31" s="451"/>
      <c r="W31" s="451"/>
      <c r="X31" s="451"/>
      <c r="Y31" s="451"/>
      <c r="Z31" s="451"/>
      <c r="AA31" s="451"/>
      <c r="AB31" s="451"/>
      <c r="AC31" s="451"/>
    </row>
    <row r="32" spans="1:29" s="168" customFormat="1" ht="11.25" customHeight="1" x14ac:dyDescent="0.25"/>
    <row r="33" spans="1:29" s="168" customFormat="1" ht="15" customHeight="1" x14ac:dyDescent="0.25">
      <c r="A33" s="593" t="s">
        <v>189</v>
      </c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3"/>
      <c r="Z33" s="593"/>
      <c r="AA33" s="593"/>
      <c r="AB33" s="593"/>
      <c r="AC33" s="593"/>
    </row>
    <row r="34" spans="1:29" s="168" customFormat="1" ht="15" customHeight="1" x14ac:dyDescent="0.25">
      <c r="A34" s="593" t="s">
        <v>874</v>
      </c>
      <c r="B34" s="593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93"/>
      <c r="S34" s="593"/>
      <c r="T34" s="593"/>
      <c r="U34" s="593"/>
      <c r="V34" s="593"/>
      <c r="W34" s="593"/>
      <c r="X34" s="593"/>
      <c r="Y34" s="593"/>
      <c r="Z34" s="593"/>
      <c r="AA34" s="593"/>
      <c r="AB34" s="593"/>
      <c r="AC34" s="593"/>
    </row>
    <row r="35" spans="1:29" s="168" customFormat="1" ht="15" customHeight="1" x14ac:dyDescent="0.25">
      <c r="A35" s="593" t="s">
        <v>875</v>
      </c>
      <c r="B35" s="593"/>
      <c r="C35" s="593"/>
      <c r="D35" s="593"/>
      <c r="E35" s="593"/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593"/>
      <c r="S35" s="593"/>
      <c r="T35" s="593"/>
      <c r="U35" s="593"/>
      <c r="V35" s="593"/>
      <c r="W35" s="593"/>
      <c r="X35" s="593"/>
      <c r="Y35" s="593"/>
      <c r="Z35" s="593"/>
      <c r="AA35" s="593"/>
      <c r="AB35" s="593"/>
      <c r="AC35" s="593"/>
    </row>
    <row r="36" spans="1:29" s="168" customFormat="1" ht="15" customHeight="1" x14ac:dyDescent="0.25">
      <c r="A36" s="591"/>
      <c r="B36" s="591"/>
      <c r="C36" s="591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</row>
    <row r="37" spans="1:29" s="168" customFormat="1" ht="15" customHeight="1" x14ac:dyDescent="0.25">
      <c r="A37" s="591"/>
      <c r="B37" s="591"/>
      <c r="C37" s="591"/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</row>
    <row r="38" spans="1:29" s="168" customFormat="1" ht="15" customHeight="1" x14ac:dyDescent="0.25">
      <c r="A38" s="591"/>
      <c r="B38" s="591"/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</row>
    <row r="39" spans="1:29" s="168" customFormat="1" ht="15" customHeight="1" x14ac:dyDescent="0.25">
      <c r="A39" s="592"/>
      <c r="B39" s="592"/>
      <c r="C39" s="592"/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  <c r="AC39" s="592"/>
    </row>
    <row r="40" spans="1:29" s="168" customFormat="1" ht="15" customHeight="1" x14ac:dyDescent="0.25">
      <c r="A40" s="591"/>
      <c r="B40" s="591"/>
      <c r="C40" s="591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  <c r="AC40" s="591"/>
    </row>
    <row r="41" spans="1:29" s="168" customFormat="1" ht="15" customHeight="1" x14ac:dyDescent="0.25">
      <c r="A41" s="591"/>
      <c r="B41" s="591"/>
      <c r="C41" s="591"/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</row>
    <row r="42" spans="1:29" s="168" customFormat="1" ht="15" customHeight="1" x14ac:dyDescent="0.25">
      <c r="A42" s="591"/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</row>
    <row r="43" spans="1:29" s="168" customFormat="1" ht="15" customHeight="1" x14ac:dyDescent="0.25">
      <c r="A43" s="592"/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592"/>
    </row>
    <row r="44" spans="1:29" s="168" customFormat="1" ht="15" customHeight="1" x14ac:dyDescent="0.25">
      <c r="A44" s="591"/>
      <c r="B44" s="591"/>
      <c r="C44" s="591"/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</row>
    <row r="45" spans="1:29" s="168" customFormat="1" ht="15" customHeight="1" x14ac:dyDescent="0.25">
      <c r="A45" s="593" t="s">
        <v>374</v>
      </c>
      <c r="B45" s="593"/>
      <c r="C45" s="593"/>
      <c r="D45" s="593"/>
      <c r="E45" s="593"/>
      <c r="F45" s="593"/>
      <c r="G45" s="593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  <c r="U45" s="593"/>
      <c r="V45" s="593"/>
      <c r="W45" s="593"/>
      <c r="X45" s="593"/>
      <c r="Y45" s="593"/>
      <c r="Z45" s="593"/>
      <c r="AA45" s="593"/>
      <c r="AB45" s="593"/>
      <c r="AC45" s="593"/>
    </row>
    <row r="46" spans="1:29" s="168" customFormat="1" ht="15" customHeight="1" x14ac:dyDescent="0.25">
      <c r="A46" s="594"/>
      <c r="B46" s="594"/>
      <c r="C46" s="594"/>
      <c r="D46" s="594"/>
      <c r="E46" s="594"/>
      <c r="F46" s="594"/>
      <c r="G46" s="594"/>
      <c r="H46" s="594"/>
      <c r="I46" s="594"/>
      <c r="J46" s="594"/>
      <c r="K46" s="594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4"/>
      <c r="Y46" s="594"/>
      <c r="Z46" s="594"/>
      <c r="AA46" s="594"/>
      <c r="AB46" s="594"/>
      <c r="AC46" s="594"/>
    </row>
    <row r="47" spans="1:29" s="168" customFormat="1" ht="11.25" customHeight="1" x14ac:dyDescent="0.25">
      <c r="A47" s="451"/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451"/>
      <c r="Z47" s="451"/>
      <c r="AA47" s="451"/>
      <c r="AB47" s="451"/>
      <c r="AC47" s="451"/>
    </row>
    <row r="48" spans="1:29" s="168" customFormat="1" ht="15" customHeight="1" x14ac:dyDescent="0.25">
      <c r="A48" s="589" t="s">
        <v>376</v>
      </c>
      <c r="B48" s="589"/>
      <c r="C48" s="589"/>
      <c r="D48" s="589"/>
      <c r="E48" s="589"/>
      <c r="F48" s="589"/>
      <c r="G48" s="589"/>
      <c r="H48" s="589"/>
      <c r="I48" s="590"/>
      <c r="J48" s="590"/>
      <c r="K48" s="590"/>
      <c r="L48" s="589" t="s">
        <v>375</v>
      </c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  <c r="AC48" s="589"/>
    </row>
    <row r="49" spans="1:29" s="168" customFormat="1" ht="15" customHeight="1" x14ac:dyDescent="0.25">
      <c r="A49" s="168" t="s">
        <v>377</v>
      </c>
      <c r="B49" s="587"/>
      <c r="C49" s="587"/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  <c r="AC49" s="587"/>
    </row>
    <row r="50" spans="1:29" s="168" customFormat="1" ht="11.25" customHeight="1" x14ac:dyDescent="0.25"/>
    <row r="51" spans="1:29" s="168" customFormat="1" ht="15" customHeight="1" x14ac:dyDescent="0.25">
      <c r="L51" s="588" t="s">
        <v>387</v>
      </c>
      <c r="M51" s="588"/>
      <c r="N51" s="588"/>
      <c r="O51" s="588"/>
      <c r="P51" s="588"/>
      <c r="Q51" s="588"/>
      <c r="R51" s="588"/>
      <c r="S51" s="588"/>
      <c r="V51" s="588" t="s">
        <v>387</v>
      </c>
      <c r="W51" s="588"/>
      <c r="X51" s="588"/>
      <c r="Y51" s="588"/>
      <c r="Z51" s="588"/>
    </row>
    <row r="52" spans="1:29" s="168" customFormat="1" ht="15" customHeight="1" x14ac:dyDescent="0.25">
      <c r="L52" s="588" t="s">
        <v>388</v>
      </c>
      <c r="M52" s="588"/>
      <c r="N52" s="588"/>
      <c r="O52" s="588"/>
      <c r="P52" s="588"/>
      <c r="Q52" s="588"/>
      <c r="R52" s="588"/>
      <c r="S52" s="588"/>
      <c r="U52" s="588" t="s">
        <v>388</v>
      </c>
      <c r="V52" s="588"/>
      <c r="W52" s="588"/>
      <c r="X52" s="588"/>
      <c r="Y52" s="588"/>
      <c r="Z52" s="588"/>
      <c r="AA52" s="588"/>
      <c r="AB52" s="588"/>
    </row>
    <row r="53" spans="1:29" s="168" customFormat="1" ht="15" customHeight="1" x14ac:dyDescent="0.25">
      <c r="L53" s="447"/>
      <c r="M53" s="447"/>
      <c r="N53" s="447"/>
      <c r="O53" s="447"/>
      <c r="P53" s="447"/>
      <c r="Q53" s="447"/>
      <c r="R53" s="447"/>
      <c r="S53" s="447"/>
      <c r="U53" s="447"/>
      <c r="V53" s="447"/>
      <c r="W53" s="447"/>
      <c r="X53" s="447"/>
      <c r="Y53" s="447"/>
      <c r="Z53" s="447"/>
      <c r="AA53" s="447"/>
      <c r="AB53" s="447"/>
    </row>
    <row r="54" spans="1:29" s="168" customFormat="1" ht="15" customHeight="1" x14ac:dyDescent="0.25">
      <c r="L54" s="452"/>
      <c r="M54" s="452"/>
      <c r="N54" s="452"/>
      <c r="O54" s="452"/>
      <c r="P54" s="452"/>
      <c r="Q54" s="452"/>
      <c r="R54" s="452"/>
      <c r="S54" s="452"/>
      <c r="U54" s="452"/>
      <c r="V54" s="452"/>
      <c r="W54" s="452"/>
      <c r="X54" s="452"/>
      <c r="Y54" s="452"/>
      <c r="Z54" s="452"/>
    </row>
    <row r="55" spans="1:29" s="168" customFormat="1" ht="15" customHeight="1" x14ac:dyDescent="0.25">
      <c r="L55" s="452"/>
      <c r="M55" s="452"/>
      <c r="N55" s="452"/>
      <c r="O55" s="452"/>
      <c r="P55" s="452"/>
      <c r="Q55" s="452"/>
      <c r="R55" s="452"/>
      <c r="S55" s="452"/>
      <c r="U55" s="452"/>
      <c r="V55" s="452"/>
      <c r="W55" s="452"/>
      <c r="X55" s="452"/>
      <c r="Y55" s="452"/>
      <c r="Z55" s="452"/>
    </row>
    <row r="56" spans="1:29" s="168" customFormat="1" ht="15" customHeight="1" x14ac:dyDescent="0.25"/>
    <row r="57" spans="1:29" s="168" customFormat="1" ht="15" customHeight="1" x14ac:dyDescent="0.25">
      <c r="A57" s="451"/>
      <c r="B57" s="451"/>
      <c r="C57" s="451"/>
      <c r="D57" s="451"/>
      <c r="E57" s="451"/>
      <c r="F57" s="451"/>
      <c r="G57" s="451"/>
    </row>
    <row r="58" spans="1:29" s="453" customFormat="1" ht="15" customHeight="1" x14ac:dyDescent="0.25">
      <c r="A58" s="586" t="s">
        <v>389</v>
      </c>
      <c r="B58" s="586"/>
      <c r="C58" s="586"/>
      <c r="D58" s="586"/>
      <c r="E58" s="586"/>
      <c r="F58" s="586"/>
      <c r="G58" s="586"/>
      <c r="H58" s="586"/>
      <c r="I58" s="586"/>
      <c r="J58" s="586"/>
      <c r="K58" s="586"/>
      <c r="L58" s="586"/>
      <c r="M58" s="586"/>
      <c r="N58" s="586"/>
      <c r="O58" s="586"/>
      <c r="P58" s="586"/>
      <c r="Q58" s="586"/>
      <c r="R58" s="586"/>
      <c r="S58" s="586"/>
      <c r="T58" s="586"/>
      <c r="U58" s="586"/>
      <c r="V58" s="586"/>
      <c r="W58" s="586"/>
      <c r="X58" s="586"/>
      <c r="Y58" s="586"/>
      <c r="Z58" s="586"/>
      <c r="AA58" s="586"/>
      <c r="AB58" s="586"/>
      <c r="AC58" s="586"/>
    </row>
    <row r="59" spans="1:29" s="453" customFormat="1" ht="15" customHeight="1" x14ac:dyDescent="0.25">
      <c r="A59" s="585" t="s">
        <v>851</v>
      </c>
      <c r="B59" s="586"/>
      <c r="C59" s="586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</row>
    <row r="60" spans="1:29" s="453" customFormat="1" ht="15" customHeight="1" x14ac:dyDescent="0.25">
      <c r="A60" s="585" t="s">
        <v>852</v>
      </c>
      <c r="B60" s="586"/>
      <c r="C60" s="586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</row>
    <row r="61" spans="1:29" s="453" customFormat="1" ht="15" customHeight="1" x14ac:dyDescent="0.25">
      <c r="A61" s="586" t="s">
        <v>328</v>
      </c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6"/>
      <c r="AA61" s="586"/>
      <c r="AB61" s="586"/>
      <c r="AC61" s="586"/>
    </row>
  </sheetData>
  <mergeCells count="74">
    <mergeCell ref="C1:G1"/>
    <mergeCell ref="H1:L1"/>
    <mergeCell ref="M1:N1"/>
    <mergeCell ref="O1:P1"/>
    <mergeCell ref="Q1:T1"/>
    <mergeCell ref="Q15:AC15"/>
    <mergeCell ref="A11:D11"/>
    <mergeCell ref="E11:AC11"/>
    <mergeCell ref="Q2:T2"/>
    <mergeCell ref="A3:B3"/>
    <mergeCell ref="C3:G3"/>
    <mergeCell ref="H3:L3"/>
    <mergeCell ref="M3:N3"/>
    <mergeCell ref="O3:P3"/>
    <mergeCell ref="Q3:T3"/>
    <mergeCell ref="A2:B2"/>
    <mergeCell ref="C2:G2"/>
    <mergeCell ref="H2:L2"/>
    <mergeCell ref="M2:N2"/>
    <mergeCell ref="O2:P2"/>
    <mergeCell ref="AA3:AC3"/>
    <mergeCell ref="A34:AC34"/>
    <mergeCell ref="A9:E9"/>
    <mergeCell ref="F9:AC9"/>
    <mergeCell ref="A10:AC10"/>
    <mergeCell ref="M18:V18"/>
    <mergeCell ref="W18:AC18"/>
    <mergeCell ref="A12:B12"/>
    <mergeCell ref="C12:V12"/>
    <mergeCell ref="X12:Z12"/>
    <mergeCell ref="AB12:AC12"/>
    <mergeCell ref="A13:C13"/>
    <mergeCell ref="D13:J13"/>
    <mergeCell ref="K13:M13"/>
    <mergeCell ref="N13:AC13"/>
    <mergeCell ref="B14:AC14"/>
    <mergeCell ref="A15:P15"/>
    <mergeCell ref="A44:AC44"/>
    <mergeCell ref="A45:AC45"/>
    <mergeCell ref="A46:AC46"/>
    <mergeCell ref="A16:G16"/>
    <mergeCell ref="H16:AC16"/>
    <mergeCell ref="A35:AC35"/>
    <mergeCell ref="A20:B20"/>
    <mergeCell ref="H20:AC20"/>
    <mergeCell ref="A21:AC21"/>
    <mergeCell ref="A24:P24"/>
    <mergeCell ref="A26:P26"/>
    <mergeCell ref="A28:P28"/>
    <mergeCell ref="A30:J30"/>
    <mergeCell ref="K30:P30"/>
    <mergeCell ref="Q30:AC30"/>
    <mergeCell ref="A33:AC33"/>
    <mergeCell ref="A39:AC39"/>
    <mergeCell ref="A40:AC40"/>
    <mergeCell ref="A41:AC41"/>
    <mergeCell ref="A42:AC42"/>
    <mergeCell ref="A43:AC43"/>
    <mergeCell ref="B5:AA5"/>
    <mergeCell ref="A59:AC59"/>
    <mergeCell ref="A60:AC60"/>
    <mergeCell ref="A61:AC61"/>
    <mergeCell ref="B49:AC49"/>
    <mergeCell ref="L51:S51"/>
    <mergeCell ref="V51:Z51"/>
    <mergeCell ref="L52:S52"/>
    <mergeCell ref="U52:AB52"/>
    <mergeCell ref="A58:AC58"/>
    <mergeCell ref="A48:H48"/>
    <mergeCell ref="I48:K48"/>
    <mergeCell ref="L48:AC48"/>
    <mergeCell ref="A36:AC36"/>
    <mergeCell ref="A37:AC37"/>
    <mergeCell ref="A38:AC38"/>
  </mergeCells>
  <printOptions horizontalCentered="1" verticalCentered="1"/>
  <pageMargins left="0" right="0" top="0.39370078740157483" bottom="0.39370078740157483" header="0.23622047244094491" footer="0.23622047244094491"/>
  <pageSetup paperSize="9" scale="95" orientation="portrait" r:id="rId1"/>
  <headerFooter alignWithMargins="0"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AC25"/>
  <sheetViews>
    <sheetView view="pageBreakPreview" zoomScaleNormal="100" zoomScaleSheetLayoutView="100" workbookViewId="0">
      <selection activeCell="I1" sqref="I1"/>
    </sheetView>
  </sheetViews>
  <sheetFormatPr baseColWidth="10" defaultColWidth="9.109375" defaultRowHeight="13.2" x14ac:dyDescent="0.25"/>
  <cols>
    <col min="1" max="1" width="2.44140625" style="295" customWidth="1"/>
    <col min="2" max="2" width="7.109375" style="295" customWidth="1"/>
    <col min="3" max="3" width="15.6640625" style="295" customWidth="1"/>
    <col min="4" max="4" width="46" style="295" customWidth="1"/>
    <col min="5" max="5" width="15.5546875" style="295" customWidth="1"/>
    <col min="6" max="6" width="6.88671875" style="295" customWidth="1"/>
    <col min="7" max="7" width="12" style="295" customWidth="1"/>
    <col min="8" max="16384" width="9.109375" style="295"/>
  </cols>
  <sheetData>
    <row r="1" spans="1:29" ht="15.75" customHeight="1" x14ac:dyDescent="0.25">
      <c r="A1" s="623" t="s">
        <v>308</v>
      </c>
      <c r="B1" s="625"/>
      <c r="C1" s="454" t="str">
        <f>"BE 0"&amp;+'1-Don. générales-Algemene geg.'!$D$25</f>
        <v>BE 0</v>
      </c>
      <c r="D1" s="455"/>
      <c r="E1" s="455"/>
      <c r="F1" s="639" t="s">
        <v>332</v>
      </c>
      <c r="G1" s="640"/>
    </row>
    <row r="2" spans="1:29" s="168" customFormat="1" ht="11.4" x14ac:dyDescent="0.25"/>
    <row r="3" spans="1:29" s="168" customFormat="1" ht="11.4" x14ac:dyDescent="0.25"/>
    <row r="4" spans="1:29" s="168" customFormat="1" ht="15" customHeight="1" x14ac:dyDescent="0.25">
      <c r="A4" s="593" t="s">
        <v>329</v>
      </c>
      <c r="B4" s="593"/>
      <c r="C4" s="593"/>
      <c r="D4" s="593"/>
      <c r="E4" s="593"/>
      <c r="F4" s="593"/>
      <c r="G4" s="593"/>
    </row>
    <row r="5" spans="1:29" s="168" customFormat="1" ht="11.4" x14ac:dyDescent="0.25"/>
    <row r="6" spans="1:29" s="487" customFormat="1" ht="15" customHeight="1" x14ac:dyDescent="0.25">
      <c r="A6" s="638"/>
      <c r="B6" s="638"/>
      <c r="C6" s="638"/>
      <c r="D6" s="638"/>
      <c r="E6" s="638"/>
      <c r="F6" s="638"/>
      <c r="G6" s="638"/>
      <c r="H6" s="638"/>
      <c r="I6" s="638"/>
      <c r="J6" s="638"/>
      <c r="K6" s="638"/>
      <c r="L6" s="638"/>
      <c r="M6" s="638"/>
      <c r="N6" s="638"/>
      <c r="O6" s="638"/>
      <c r="P6" s="638"/>
      <c r="Q6" s="638"/>
      <c r="R6" s="638"/>
      <c r="S6" s="638"/>
      <c r="T6" s="638"/>
      <c r="U6" s="638"/>
      <c r="V6" s="638"/>
      <c r="W6" s="638"/>
      <c r="X6" s="638"/>
      <c r="Y6" s="638"/>
      <c r="Z6" s="638"/>
      <c r="AA6" s="638"/>
      <c r="AB6" s="638"/>
      <c r="AC6" s="638"/>
    </row>
    <row r="7" spans="1:29" s="487" customFormat="1" ht="15" customHeight="1" x14ac:dyDescent="0.25">
      <c r="A7" s="486"/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</row>
    <row r="8" spans="1:29" s="168" customFormat="1" ht="11.4" x14ac:dyDescent="0.25"/>
    <row r="9" spans="1:29" s="487" customFormat="1" ht="15" customHeight="1" x14ac:dyDescent="0.25">
      <c r="A9" s="638"/>
      <c r="B9" s="638"/>
      <c r="C9" s="638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8"/>
    </row>
    <row r="10" spans="1:29" s="487" customFormat="1" ht="15" customHeight="1" x14ac:dyDescent="0.25">
      <c r="A10" s="638"/>
      <c r="B10" s="638"/>
      <c r="C10" s="638"/>
      <c r="D10" s="638"/>
      <c r="E10" s="638"/>
      <c r="F10" s="638"/>
      <c r="G10" s="638"/>
    </row>
    <row r="11" spans="1:29" s="168" customFormat="1" ht="11.4" x14ac:dyDescent="0.25"/>
    <row r="12" spans="1:29" s="487" customFormat="1" ht="15" customHeight="1" x14ac:dyDescent="0.25">
      <c r="A12" s="638"/>
      <c r="B12" s="638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</row>
    <row r="13" spans="1:29" s="487" customFormat="1" ht="15" customHeight="1" x14ac:dyDescent="0.25">
      <c r="A13" s="638"/>
      <c r="B13" s="638"/>
      <c r="C13" s="638"/>
      <c r="D13" s="638"/>
      <c r="E13" s="638"/>
      <c r="F13" s="638"/>
      <c r="G13" s="638"/>
    </row>
    <row r="14" spans="1:29" s="168" customFormat="1" ht="11.4" x14ac:dyDescent="0.25"/>
    <row r="15" spans="1:29" s="487" customFormat="1" ht="15" customHeight="1" x14ac:dyDescent="0.25">
      <c r="A15" s="638"/>
      <c r="B15" s="638"/>
      <c r="C15" s="638"/>
      <c r="D15" s="638"/>
      <c r="E15" s="638"/>
      <c r="F15" s="638"/>
      <c r="G15" s="638"/>
      <c r="H15" s="638"/>
      <c r="I15" s="638"/>
      <c r="J15" s="638"/>
      <c r="K15" s="638"/>
      <c r="L15" s="638"/>
      <c r="M15" s="638"/>
      <c r="N15" s="638"/>
      <c r="O15" s="638"/>
      <c r="P15" s="638"/>
      <c r="Q15" s="638"/>
      <c r="R15" s="638"/>
      <c r="S15" s="638"/>
      <c r="T15" s="638"/>
      <c r="U15" s="638"/>
      <c r="V15" s="638"/>
      <c r="W15" s="638"/>
      <c r="X15" s="638"/>
      <c r="Y15" s="638"/>
      <c r="Z15" s="638"/>
      <c r="AA15" s="638"/>
      <c r="AB15" s="638"/>
      <c r="AC15" s="638"/>
    </row>
    <row r="16" spans="1:29" s="487" customFormat="1" ht="15" customHeight="1" x14ac:dyDescent="0.25">
      <c r="A16" s="638"/>
      <c r="B16" s="638"/>
      <c r="C16" s="638"/>
      <c r="D16" s="638"/>
      <c r="E16" s="638"/>
      <c r="F16" s="638"/>
      <c r="G16" s="638"/>
    </row>
    <row r="17" spans="1:29" s="168" customFormat="1" ht="11.4" x14ac:dyDescent="0.25"/>
    <row r="18" spans="1:29" s="487" customFormat="1" ht="15" customHeight="1" x14ac:dyDescent="0.25">
      <c r="A18" s="638"/>
      <c r="B18" s="638"/>
      <c r="C18" s="638"/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8"/>
      <c r="AB18" s="638"/>
      <c r="AC18" s="638"/>
    </row>
    <row r="19" spans="1:29" s="487" customFormat="1" ht="15" customHeight="1" x14ac:dyDescent="0.25">
      <c r="A19" s="638"/>
      <c r="B19" s="638"/>
      <c r="C19" s="638"/>
      <c r="D19" s="638"/>
      <c r="E19" s="638"/>
      <c r="F19" s="638"/>
      <c r="G19" s="638"/>
    </row>
    <row r="20" spans="1:29" s="168" customFormat="1" ht="11.4" x14ac:dyDescent="0.25"/>
    <row r="21" spans="1:29" s="487" customFormat="1" ht="15" customHeight="1" x14ac:dyDescent="0.25">
      <c r="A21" s="638"/>
      <c r="B21" s="638"/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8"/>
      <c r="X21" s="638"/>
      <c r="Y21" s="638"/>
      <c r="Z21" s="638"/>
      <c r="AA21" s="638"/>
      <c r="AB21" s="638"/>
      <c r="AC21" s="638"/>
    </row>
    <row r="22" spans="1:29" s="487" customFormat="1" ht="15" customHeight="1" x14ac:dyDescent="0.25">
      <c r="A22" s="638"/>
      <c r="B22" s="638"/>
      <c r="C22" s="638"/>
      <c r="D22" s="638"/>
      <c r="E22" s="638"/>
      <c r="F22" s="638"/>
      <c r="G22" s="638"/>
    </row>
    <row r="24" spans="1:29" s="487" customFormat="1" ht="15" customHeight="1" x14ac:dyDescent="0.25">
      <c r="A24" s="638"/>
      <c r="B24" s="638"/>
      <c r="C24" s="638"/>
      <c r="D24" s="638"/>
      <c r="E24" s="638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  <c r="X24" s="638"/>
      <c r="Y24" s="638"/>
      <c r="Z24" s="638"/>
      <c r="AA24" s="638"/>
      <c r="AB24" s="638"/>
      <c r="AC24" s="638"/>
    </row>
    <row r="25" spans="1:29" s="487" customFormat="1" ht="15" customHeight="1" x14ac:dyDescent="0.25">
      <c r="A25" s="638"/>
      <c r="B25" s="638"/>
      <c r="C25" s="638"/>
      <c r="D25" s="638"/>
      <c r="E25" s="638"/>
      <c r="F25" s="638"/>
      <c r="G25" s="638"/>
    </row>
  </sheetData>
  <sheetProtection password="CB75" sheet="1" objects="1" scenarios="1"/>
  <mergeCells count="16">
    <mergeCell ref="A24:AC24"/>
    <mergeCell ref="A25:G25"/>
    <mergeCell ref="A1:B1"/>
    <mergeCell ref="F1:G1"/>
    <mergeCell ref="A4:G4"/>
    <mergeCell ref="A15:AC15"/>
    <mergeCell ref="A16:G16"/>
    <mergeCell ref="A13:G13"/>
    <mergeCell ref="A18:AC18"/>
    <mergeCell ref="A19:G19"/>
    <mergeCell ref="A21:AC21"/>
    <mergeCell ref="A22:G22"/>
    <mergeCell ref="A6:AC6"/>
    <mergeCell ref="A9:AC9"/>
    <mergeCell ref="A10:G10"/>
    <mergeCell ref="A12:AC12"/>
  </mergeCells>
  <printOptions horizontalCentered="1" verticalCentered="1"/>
  <pageMargins left="0" right="0" top="0.39370078740157483" bottom="0.39370078740157483" header="0.23622047244094491" footer="0.23622047244094491"/>
  <pageSetup paperSize="9" scale="95" orientation="portrait" r:id="rId1"/>
  <headerFooter alignWithMargins="0"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32"/>
  <sheetViews>
    <sheetView view="pageBreakPreview" topLeftCell="C1" zoomScaleNormal="100" zoomScaleSheetLayoutView="100" workbookViewId="0">
      <selection activeCell="G1" sqref="G1"/>
    </sheetView>
  </sheetViews>
  <sheetFormatPr baseColWidth="10" defaultColWidth="9.109375" defaultRowHeight="13.2" x14ac:dyDescent="0.25"/>
  <cols>
    <col min="1" max="1" width="2.109375" style="125" customWidth="1"/>
    <col min="2" max="2" width="5.33203125" style="125" customWidth="1"/>
    <col min="3" max="3" width="16.6640625" style="125" customWidth="1"/>
    <col min="4" max="4" width="42.88671875" style="125" customWidth="1"/>
    <col min="5" max="6" width="17.6640625" style="125" customWidth="1"/>
    <col min="7" max="16384" width="9.109375" style="125"/>
  </cols>
  <sheetData>
    <row r="1" spans="1:6" x14ac:dyDescent="0.25">
      <c r="A1" s="645" t="s">
        <v>308</v>
      </c>
      <c r="B1" s="646"/>
      <c r="C1" s="454" t="str">
        <f>"BE 0"&amp;+'1-Don. générales-Algemene geg.'!$D$25</f>
        <v>BE 0</v>
      </c>
      <c r="D1" s="350"/>
      <c r="E1" s="351"/>
      <c r="F1" s="511" t="s">
        <v>298</v>
      </c>
    </row>
    <row r="3" spans="1:6" x14ac:dyDescent="0.25">
      <c r="A3" s="352" t="s">
        <v>180</v>
      </c>
      <c r="B3" s="352"/>
      <c r="C3" s="352"/>
      <c r="D3" s="353"/>
      <c r="E3" s="353"/>
      <c r="F3" s="353"/>
    </row>
    <row r="4" spans="1:6" x14ac:dyDescent="0.25">
      <c r="A4" s="354"/>
    </row>
    <row r="5" spans="1:6" x14ac:dyDescent="0.25">
      <c r="A5" s="354"/>
    </row>
    <row r="6" spans="1:6" x14ac:dyDescent="0.25">
      <c r="A6" s="647" t="s">
        <v>181</v>
      </c>
      <c r="B6" s="647"/>
      <c r="C6" s="647"/>
    </row>
    <row r="7" spans="1:6" x14ac:dyDescent="0.25">
      <c r="A7" s="355"/>
    </row>
    <row r="8" spans="1:6" ht="50.25" customHeight="1" x14ac:dyDescent="0.25">
      <c r="A8" s="356" t="s">
        <v>587</v>
      </c>
      <c r="B8" s="648" t="s">
        <v>876</v>
      </c>
      <c r="C8" s="647"/>
      <c r="D8" s="647"/>
      <c r="E8" s="647"/>
      <c r="F8" s="647"/>
    </row>
    <row r="9" spans="1:6" x14ac:dyDescent="0.25">
      <c r="B9" s="305" t="s">
        <v>853</v>
      </c>
      <c r="C9" s="305"/>
    </row>
    <row r="10" spans="1:6" x14ac:dyDescent="0.25">
      <c r="B10" s="305" t="s">
        <v>182</v>
      </c>
      <c r="C10" s="353"/>
    </row>
    <row r="11" spans="1:6" x14ac:dyDescent="0.25">
      <c r="B11" s="305" t="s">
        <v>183</v>
      </c>
      <c r="C11" s="305"/>
    </row>
    <row r="12" spans="1:6" x14ac:dyDescent="0.25">
      <c r="B12" s="305" t="s">
        <v>184</v>
      </c>
      <c r="C12" s="305"/>
    </row>
    <row r="13" spans="1:6" x14ac:dyDescent="0.25">
      <c r="A13" s="355"/>
    </row>
    <row r="14" spans="1:6" ht="50.25" customHeight="1" x14ac:dyDescent="0.25">
      <c r="A14" s="356" t="s">
        <v>587</v>
      </c>
      <c r="B14" s="648" t="s">
        <v>877</v>
      </c>
      <c r="C14" s="647"/>
      <c r="D14" s="647"/>
      <c r="E14" s="647"/>
      <c r="F14" s="647"/>
    </row>
    <row r="15" spans="1:6" ht="13.8" thickBot="1" x14ac:dyDescent="0.3">
      <c r="A15" s="355"/>
    </row>
    <row r="16" spans="1:6" ht="20.399999999999999" x14ac:dyDescent="0.25">
      <c r="A16" s="355"/>
      <c r="B16" s="649" t="s">
        <v>185</v>
      </c>
      <c r="C16" s="650"/>
      <c r="D16" s="650"/>
      <c r="E16" s="357" t="s">
        <v>186</v>
      </c>
      <c r="F16" s="358" t="s">
        <v>187</v>
      </c>
    </row>
    <row r="17" spans="1:6" x14ac:dyDescent="0.25">
      <c r="A17" s="355"/>
      <c r="B17" s="359"/>
      <c r="C17" s="360"/>
      <c r="D17" s="361"/>
      <c r="E17" s="641"/>
      <c r="F17" s="643"/>
    </row>
    <row r="18" spans="1:6" x14ac:dyDescent="0.25">
      <c r="A18" s="355"/>
      <c r="B18" s="362"/>
      <c r="D18" s="363"/>
      <c r="E18" s="641"/>
      <c r="F18" s="643"/>
    </row>
    <row r="19" spans="1:6" x14ac:dyDescent="0.25">
      <c r="A19" s="355"/>
      <c r="B19" s="362"/>
      <c r="D19" s="363"/>
      <c r="E19" s="641"/>
      <c r="F19" s="643"/>
    </row>
    <row r="20" spans="1:6" x14ac:dyDescent="0.25">
      <c r="A20" s="355"/>
      <c r="B20" s="362"/>
      <c r="D20" s="363"/>
      <c r="E20" s="641"/>
      <c r="F20" s="643"/>
    </row>
    <row r="21" spans="1:6" x14ac:dyDescent="0.25">
      <c r="A21" s="355"/>
      <c r="B21" s="362"/>
      <c r="D21" s="363"/>
      <c r="E21" s="641"/>
      <c r="F21" s="643"/>
    </row>
    <row r="22" spans="1:6" x14ac:dyDescent="0.25">
      <c r="A22" s="355"/>
      <c r="B22" s="362"/>
      <c r="D22" s="363"/>
      <c r="E22" s="641"/>
      <c r="F22" s="643"/>
    </row>
    <row r="23" spans="1:6" x14ac:dyDescent="0.25">
      <c r="A23" s="355"/>
      <c r="B23" s="362"/>
      <c r="D23" s="363"/>
      <c r="E23" s="641"/>
      <c r="F23" s="643"/>
    </row>
    <row r="24" spans="1:6" x14ac:dyDescent="0.25">
      <c r="A24" s="355"/>
      <c r="B24" s="362"/>
      <c r="D24" s="363"/>
      <c r="E24" s="641"/>
      <c r="F24" s="643"/>
    </row>
    <row r="25" spans="1:6" x14ac:dyDescent="0.25">
      <c r="A25" s="355"/>
      <c r="B25" s="362"/>
      <c r="D25" s="363"/>
      <c r="E25" s="641"/>
      <c r="F25" s="643"/>
    </row>
    <row r="26" spans="1:6" x14ac:dyDescent="0.25">
      <c r="A26" s="355"/>
      <c r="B26" s="362"/>
      <c r="D26" s="363"/>
      <c r="E26" s="641"/>
      <c r="F26" s="643"/>
    </row>
    <row r="27" spans="1:6" x14ac:dyDescent="0.25">
      <c r="A27" s="355"/>
      <c r="B27" s="362"/>
      <c r="D27" s="363"/>
      <c r="E27" s="641"/>
      <c r="F27" s="643"/>
    </row>
    <row r="28" spans="1:6" x14ac:dyDescent="0.25">
      <c r="A28" s="355"/>
      <c r="B28" s="362"/>
      <c r="D28" s="363"/>
      <c r="E28" s="641"/>
      <c r="F28" s="643"/>
    </row>
    <row r="29" spans="1:6" x14ac:dyDescent="0.25">
      <c r="A29" s="355"/>
      <c r="B29" s="362"/>
      <c r="D29" s="363"/>
      <c r="E29" s="641"/>
      <c r="F29" s="643"/>
    </row>
    <row r="30" spans="1:6" ht="13.8" thickBot="1" x14ac:dyDescent="0.3">
      <c r="A30" s="355"/>
      <c r="B30" s="364"/>
      <c r="C30" s="365"/>
      <c r="D30" s="366"/>
      <c r="E30" s="642"/>
      <c r="F30" s="644"/>
    </row>
    <row r="31" spans="1:6" x14ac:dyDescent="0.25">
      <c r="A31" s="355"/>
    </row>
    <row r="32" spans="1:6" x14ac:dyDescent="0.25">
      <c r="A32" s="355"/>
    </row>
  </sheetData>
  <sheetProtection password="CB75" sheet="1" objects="1" scenarios="1"/>
  <mergeCells count="7">
    <mergeCell ref="E17:E30"/>
    <mergeCell ref="F17:F30"/>
    <mergeCell ref="A1:B1"/>
    <mergeCell ref="A6:C6"/>
    <mergeCell ref="B8:F8"/>
    <mergeCell ref="B14:F14"/>
    <mergeCell ref="B16:D16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O75"/>
  <sheetViews>
    <sheetView view="pageBreakPreview" zoomScaleNormal="100" zoomScaleSheetLayoutView="100" workbookViewId="0">
      <selection activeCell="N1" sqref="N1"/>
    </sheetView>
  </sheetViews>
  <sheetFormatPr baseColWidth="10" defaultColWidth="9.109375" defaultRowHeight="13.2" x14ac:dyDescent="0.25"/>
  <cols>
    <col min="1" max="2" width="3.33203125" customWidth="1"/>
    <col min="3" max="3" width="40.6640625" customWidth="1"/>
    <col min="4" max="4" width="5.33203125" style="334" customWidth="1"/>
    <col min="5" max="5" width="5.44140625" style="17" bestFit="1" customWidth="1"/>
    <col min="6" max="6" width="3.44140625" style="382" customWidth="1"/>
    <col min="7" max="7" width="14" style="382" customWidth="1"/>
    <col min="8" max="8" width="2.88671875" style="382" customWidth="1"/>
    <col min="9" max="9" width="1.5546875" style="382" customWidth="1"/>
    <col min="10" max="10" width="3.21875" style="282" customWidth="1"/>
    <col min="11" max="11" width="14" style="282" customWidth="1"/>
    <col min="12" max="12" width="2.88671875" style="282" customWidth="1"/>
    <col min="13" max="13" width="1.6640625" style="282" customWidth="1"/>
  </cols>
  <sheetData>
    <row r="1" spans="1:15" s="9" customFormat="1" ht="15.75" customHeight="1" x14ac:dyDescent="0.25">
      <c r="A1" s="651" t="s">
        <v>308</v>
      </c>
      <c r="B1" s="652"/>
      <c r="C1" s="440" t="str">
        <f>"BE 0"&amp;+'1-Don. générales-Algemene geg.'!$D$25</f>
        <v>BE 0</v>
      </c>
      <c r="D1" s="324"/>
      <c r="E1" s="16"/>
      <c r="F1" s="372"/>
      <c r="G1" s="372"/>
      <c r="H1" s="372"/>
      <c r="I1" s="372"/>
      <c r="J1" s="373"/>
      <c r="K1" s="664" t="s">
        <v>927</v>
      </c>
      <c r="L1" s="662"/>
      <c r="M1" s="663"/>
    </row>
    <row r="2" spans="1:15" s="9" customFormat="1" x14ac:dyDescent="0.25">
      <c r="A2" s="314"/>
      <c r="B2" s="315"/>
      <c r="C2" s="316"/>
      <c r="D2" s="325"/>
      <c r="E2" s="317"/>
      <c r="F2" s="374"/>
      <c r="G2" s="374"/>
      <c r="H2" s="374"/>
      <c r="I2" s="374"/>
      <c r="J2" s="375"/>
      <c r="K2" s="376"/>
      <c r="L2" s="376"/>
      <c r="M2" s="376"/>
      <c r="O2" s="326"/>
    </row>
    <row r="3" spans="1:15" s="9" customFormat="1" ht="15.75" customHeight="1" x14ac:dyDescent="0.25">
      <c r="A3" s="685" t="s">
        <v>285</v>
      </c>
      <c r="B3" s="685"/>
      <c r="C3" s="685"/>
      <c r="D3" s="325"/>
      <c r="E3" s="317"/>
      <c r="F3" s="374"/>
      <c r="G3" s="374"/>
      <c r="H3" s="374"/>
      <c r="I3" s="374"/>
      <c r="J3" s="375"/>
      <c r="K3" s="376"/>
      <c r="L3" s="376"/>
      <c r="M3" s="376"/>
    </row>
    <row r="4" spans="1:15" s="9" customFormat="1" x14ac:dyDescent="0.25">
      <c r="A4" s="314"/>
      <c r="B4" s="315"/>
      <c r="C4" s="316"/>
      <c r="D4" s="325"/>
      <c r="E4" s="317"/>
      <c r="F4" s="374"/>
      <c r="G4" s="374"/>
      <c r="H4" s="374"/>
      <c r="I4" s="374"/>
      <c r="J4" s="375"/>
      <c r="K4" s="376"/>
      <c r="L4" s="376"/>
      <c r="M4" s="376"/>
      <c r="O4" s="326"/>
    </row>
    <row r="5" spans="1:15" ht="13.5" customHeight="1" thickBot="1" x14ac:dyDescent="0.3">
      <c r="A5" s="323"/>
      <c r="B5" s="323"/>
      <c r="C5" s="316"/>
      <c r="D5" s="369" t="s">
        <v>291</v>
      </c>
      <c r="E5" s="328" t="s">
        <v>219</v>
      </c>
      <c r="F5" s="678" t="s">
        <v>932</v>
      </c>
      <c r="G5" s="679"/>
      <c r="H5" s="679"/>
      <c r="I5" s="680"/>
      <c r="J5" s="681" t="s">
        <v>933</v>
      </c>
      <c r="K5" s="681"/>
      <c r="L5" s="681"/>
      <c r="M5" s="682"/>
    </row>
    <row r="6" spans="1:15" ht="9" customHeight="1" x14ac:dyDescent="0.25">
      <c r="A6" s="11"/>
      <c r="B6" s="12"/>
      <c r="C6" s="12"/>
      <c r="D6" s="326"/>
      <c r="E6" s="327"/>
      <c r="F6" s="377"/>
      <c r="G6" s="378"/>
      <c r="H6" s="378"/>
      <c r="I6" s="379"/>
      <c r="J6" s="668"/>
      <c r="K6" s="668"/>
      <c r="L6" s="668"/>
      <c r="M6" s="669"/>
      <c r="O6" s="326"/>
    </row>
    <row r="7" spans="1:15" ht="12.75" customHeight="1" x14ac:dyDescent="0.25">
      <c r="A7" s="569" t="s">
        <v>775</v>
      </c>
      <c r="B7" s="569"/>
      <c r="C7" s="569"/>
      <c r="D7" s="326"/>
      <c r="E7" s="329"/>
      <c r="F7" s="665"/>
      <c r="G7" s="666"/>
      <c r="H7" s="666"/>
      <c r="I7" s="667"/>
      <c r="J7" s="668"/>
      <c r="K7" s="668"/>
      <c r="L7" s="668"/>
      <c r="M7" s="669"/>
    </row>
    <row r="8" spans="1:15" ht="12.75" customHeight="1" x14ac:dyDescent="0.25">
      <c r="A8" s="13"/>
      <c r="B8" s="12"/>
      <c r="C8" s="12"/>
      <c r="D8" s="326"/>
      <c r="E8" s="329"/>
      <c r="F8" s="384"/>
      <c r="I8" s="383"/>
      <c r="J8" s="668"/>
      <c r="K8" s="668"/>
      <c r="L8" s="668"/>
      <c r="M8" s="669"/>
    </row>
    <row r="9" spans="1:15" ht="13.5" customHeight="1" x14ac:dyDescent="0.25">
      <c r="A9" s="569" t="s">
        <v>286</v>
      </c>
      <c r="B9" s="569"/>
      <c r="C9" s="569"/>
      <c r="D9" s="333"/>
      <c r="E9" s="330" t="s">
        <v>517</v>
      </c>
      <c r="F9" s="384"/>
      <c r="G9" s="675">
        <f>G11+G13+G15+G31</f>
        <v>0</v>
      </c>
      <c r="H9" s="675"/>
      <c r="I9" s="386"/>
      <c r="J9" s="387"/>
      <c r="K9" s="675">
        <f>K11+K13+K15+K31</f>
        <v>0</v>
      </c>
      <c r="L9" s="675"/>
      <c r="M9" s="388"/>
    </row>
    <row r="10" spans="1:15" ht="12.75" customHeight="1" x14ac:dyDescent="0.25">
      <c r="A10" s="11"/>
      <c r="B10" s="12"/>
      <c r="C10" s="12"/>
      <c r="D10" s="326"/>
      <c r="E10" s="329"/>
      <c r="F10" s="384"/>
      <c r="I10" s="383"/>
      <c r="J10" s="387"/>
      <c r="K10" s="382"/>
      <c r="L10" s="382"/>
      <c r="M10" s="388"/>
    </row>
    <row r="11" spans="1:15" ht="12.75" customHeight="1" x14ac:dyDescent="0.25">
      <c r="A11" s="655" t="s">
        <v>667</v>
      </c>
      <c r="B11" s="655"/>
      <c r="C11" s="655"/>
      <c r="D11" s="326" t="s">
        <v>854</v>
      </c>
      <c r="E11" s="330">
        <v>20</v>
      </c>
      <c r="F11" s="389"/>
      <c r="G11" s="683">
        <f>+'2-Bilan-Balans'!$F$32-'2-Bilan-Balans'!$G$32</f>
        <v>0</v>
      </c>
      <c r="H11" s="683"/>
      <c r="I11" s="383"/>
      <c r="J11" s="390"/>
      <c r="K11" s="683">
        <f>+'17-Ex précédent-Vorig boekjaar'!$F$32-'17-Ex précédent-Vorig boekjaar'!$G$32</f>
        <v>0</v>
      </c>
      <c r="L11" s="683"/>
      <c r="M11" s="391"/>
    </row>
    <row r="12" spans="1:15" ht="7.5" customHeight="1" x14ac:dyDescent="0.25">
      <c r="A12" s="14"/>
      <c r="B12" s="14"/>
      <c r="C12" s="14"/>
      <c r="D12" s="326"/>
      <c r="E12" s="330"/>
      <c r="F12" s="389"/>
      <c r="I12" s="383"/>
      <c r="J12" s="390"/>
      <c r="K12" s="382"/>
      <c r="L12" s="382"/>
      <c r="M12" s="391"/>
    </row>
    <row r="13" spans="1:15" x14ac:dyDescent="0.25">
      <c r="A13" s="655" t="s">
        <v>724</v>
      </c>
      <c r="B13" s="655"/>
      <c r="C13" s="655"/>
      <c r="D13" s="326" t="s">
        <v>855</v>
      </c>
      <c r="E13" s="330">
        <v>21</v>
      </c>
      <c r="F13" s="389"/>
      <c r="G13" s="683">
        <f>+'2-Bilan-Balans'!$F$37-'2-Bilan-Balans'!$G$37</f>
        <v>0</v>
      </c>
      <c r="H13" s="683"/>
      <c r="I13" s="383"/>
      <c r="J13" s="390"/>
      <c r="K13" s="683">
        <f>+'17-Ex précédent-Vorig boekjaar'!$F$37-'17-Ex précédent-Vorig boekjaar'!$G$37</f>
        <v>0</v>
      </c>
      <c r="L13" s="683"/>
      <c r="M13" s="391"/>
    </row>
    <row r="14" spans="1:15" ht="7.5" customHeight="1" x14ac:dyDescent="0.25">
      <c r="A14" s="14"/>
      <c r="B14" s="14"/>
      <c r="C14" s="14"/>
      <c r="D14" s="326"/>
      <c r="E14" s="330"/>
      <c r="F14" s="389"/>
      <c r="I14" s="383"/>
      <c r="J14" s="390"/>
      <c r="K14" s="382"/>
      <c r="L14" s="382"/>
      <c r="M14" s="391"/>
    </row>
    <row r="15" spans="1:15" ht="12.75" customHeight="1" x14ac:dyDescent="0.25">
      <c r="A15" s="655" t="s">
        <v>777</v>
      </c>
      <c r="B15" s="655"/>
      <c r="C15" s="655"/>
      <c r="D15" s="326" t="s">
        <v>856</v>
      </c>
      <c r="E15" s="330" t="s">
        <v>518</v>
      </c>
      <c r="F15" s="389"/>
      <c r="G15" s="683">
        <f>G16+G19+G22+G25+G26+G29</f>
        <v>0</v>
      </c>
      <c r="H15" s="683"/>
      <c r="I15" s="383"/>
      <c r="J15" s="390"/>
      <c r="K15" s="683">
        <f>K16+K19+K22+K25+K26+K29</f>
        <v>0</v>
      </c>
      <c r="L15" s="683"/>
      <c r="M15" s="391"/>
    </row>
    <row r="16" spans="1:15" ht="12.75" customHeight="1" x14ac:dyDescent="0.25">
      <c r="A16" s="12"/>
      <c r="B16" s="648" t="s">
        <v>549</v>
      </c>
      <c r="C16" s="648"/>
      <c r="D16" s="326"/>
      <c r="E16" s="330">
        <v>22</v>
      </c>
      <c r="F16" s="389"/>
      <c r="G16" s="382">
        <f>SUM(F17:G18)</f>
        <v>0</v>
      </c>
      <c r="I16" s="383"/>
      <c r="J16" s="390"/>
      <c r="K16" s="382">
        <f>SUM(J17:K18)</f>
        <v>0</v>
      </c>
      <c r="L16" s="382"/>
      <c r="M16" s="391"/>
    </row>
    <row r="17" spans="1:13" ht="22.8" x14ac:dyDescent="0.25">
      <c r="A17" s="12"/>
      <c r="C17" s="12" t="s">
        <v>865</v>
      </c>
      <c r="D17" s="326"/>
      <c r="E17" s="368" t="s">
        <v>519</v>
      </c>
      <c r="F17" s="658">
        <f>+'2-Bilan-Balans'!$F$44-'2-Bilan-Balans'!$G$44+'2-Bilan-Balans'!$F$46-'2-Bilan-Balans'!$G$46+'2-Bilan-Balans'!$F$48-'2-Bilan-Balans'!$G$48+'2-Bilan-Balans'!$F$50-'2-Bilan-Balans'!$G$50</f>
        <v>0</v>
      </c>
      <c r="G17" s="659"/>
      <c r="I17" s="383"/>
      <c r="J17" s="684">
        <f>+'17-Ex précédent-Vorig boekjaar'!$F$44-'17-Ex précédent-Vorig boekjaar'!$G$44+'17-Ex précédent-Vorig boekjaar'!$F$46-'17-Ex précédent-Vorig boekjaar'!$G$46+'17-Ex précédent-Vorig boekjaar'!$F$48-'17-Ex précédent-Vorig boekjaar'!$G$48+'17-Ex précédent-Vorig boekjaar'!$F$50-'17-Ex précédent-Vorig boekjaar'!$G$50</f>
        <v>0</v>
      </c>
      <c r="K17" s="659"/>
      <c r="L17" s="382"/>
      <c r="M17" s="391"/>
    </row>
    <row r="18" spans="1:13" ht="12.75" customHeight="1" x14ac:dyDescent="0.25">
      <c r="A18" s="12"/>
      <c r="C18" s="12" t="s">
        <v>330</v>
      </c>
      <c r="D18" s="326"/>
      <c r="E18" s="330" t="s">
        <v>520</v>
      </c>
      <c r="F18" s="657">
        <f>+'2-Bilan-Balans'!$F$45-'2-Bilan-Balans'!$G$45+'2-Bilan-Balans'!$F$47-'2-Bilan-Balans'!$G$47+'2-Bilan-Balans'!$F$49-'2-Bilan-Balans'!$G$49+'2-Bilan-Balans'!$F$51-'2-Bilan-Balans'!$G$51</f>
        <v>0</v>
      </c>
      <c r="G18" s="656"/>
      <c r="I18" s="383"/>
      <c r="J18" s="656">
        <f>+'17-Ex précédent-Vorig boekjaar'!$F$45-'17-Ex précédent-Vorig boekjaar'!$G$45+'17-Ex précédent-Vorig boekjaar'!$F$47-'17-Ex précédent-Vorig boekjaar'!$G$47+'17-Ex précédent-Vorig boekjaar'!$F$49-'17-Ex précédent-Vorig boekjaar'!$G$49+'17-Ex précédent-Vorig boekjaar'!$F$51-'17-Ex précédent-Vorig boekjaar'!$G$51</f>
        <v>0</v>
      </c>
      <c r="K18" s="656"/>
      <c r="L18" s="382"/>
      <c r="M18" s="391"/>
    </row>
    <row r="19" spans="1:13" x14ac:dyDescent="0.25">
      <c r="A19" s="12"/>
      <c r="B19" s="648" t="s">
        <v>550</v>
      </c>
      <c r="C19" s="648"/>
      <c r="D19" s="326"/>
      <c r="E19" s="330">
        <v>23</v>
      </c>
      <c r="F19" s="389"/>
      <c r="G19" s="382">
        <f>SUM(F20:G21)</f>
        <v>0</v>
      </c>
      <c r="I19" s="383"/>
      <c r="J19" s="390"/>
      <c r="K19" s="382">
        <f>SUM(J20:K21)</f>
        <v>0</v>
      </c>
      <c r="L19" s="382"/>
      <c r="M19" s="391"/>
    </row>
    <row r="20" spans="1:13" ht="22.8" x14ac:dyDescent="0.25">
      <c r="A20" s="12"/>
      <c r="C20" s="12" t="s">
        <v>865</v>
      </c>
      <c r="D20" s="326"/>
      <c r="E20" s="368">
        <v>231</v>
      </c>
      <c r="F20" s="658">
        <f>'2-Bilan-Balans'!$F$55-'2-Bilan-Balans'!$G$55+'2-Bilan-Balans'!$F$56-'2-Bilan-Balans'!$G$56+'2-Bilan-Balans'!$F$57-'2-Bilan-Balans'!$G$57</f>
        <v>0</v>
      </c>
      <c r="G20" s="659"/>
      <c r="I20" s="383"/>
      <c r="J20" s="684">
        <f>'17-Ex précédent-Vorig boekjaar'!$F$55-'17-Ex précédent-Vorig boekjaar'!$G$55+'17-Ex précédent-Vorig boekjaar'!$F$56-'17-Ex précédent-Vorig boekjaar'!$G$56+'17-Ex précédent-Vorig boekjaar'!$F$57-'17-Ex précédent-Vorig boekjaar'!$G$57</f>
        <v>0</v>
      </c>
      <c r="K20" s="659"/>
      <c r="L20" s="382"/>
      <c r="M20" s="391"/>
    </row>
    <row r="21" spans="1:13" ht="12.75" customHeight="1" x14ac:dyDescent="0.25">
      <c r="A21" s="12"/>
      <c r="C21" s="12" t="s">
        <v>331</v>
      </c>
      <c r="D21" s="326"/>
      <c r="E21" s="330">
        <v>232</v>
      </c>
      <c r="F21" s="657">
        <f>'2-Bilan-Balans'!$F$58-'2-Bilan-Balans'!$G$58+'2-Bilan-Balans'!$F$59-'2-Bilan-Balans'!$G$59+'2-Bilan-Balans'!$F$60-'2-Bilan-Balans'!$G$60</f>
        <v>0</v>
      </c>
      <c r="G21" s="656"/>
      <c r="I21" s="383"/>
      <c r="J21" s="656">
        <f>'17-Ex précédent-Vorig boekjaar'!$F$58-'17-Ex précédent-Vorig boekjaar'!$G$58+'17-Ex précédent-Vorig boekjaar'!$F$59-'17-Ex précédent-Vorig boekjaar'!$G$59+'17-Ex précédent-Vorig boekjaar'!$F$60-'17-Ex précédent-Vorig boekjaar'!$G$60</f>
        <v>0</v>
      </c>
      <c r="K21" s="656"/>
      <c r="L21" s="382"/>
      <c r="M21" s="391"/>
    </row>
    <row r="22" spans="1:13" ht="12.75" customHeight="1" x14ac:dyDescent="0.25">
      <c r="A22" s="12"/>
      <c r="B22" s="648" t="s">
        <v>551</v>
      </c>
      <c r="C22" s="648"/>
      <c r="D22" s="326"/>
      <c r="E22" s="330">
        <v>24</v>
      </c>
      <c r="F22" s="389"/>
      <c r="G22" s="382">
        <f>SUM(F23:G24)</f>
        <v>0</v>
      </c>
      <c r="I22" s="383"/>
      <c r="J22" s="390"/>
      <c r="K22" s="382">
        <f>SUM(J23:K24)</f>
        <v>0</v>
      </c>
      <c r="L22" s="382"/>
      <c r="M22" s="391"/>
    </row>
    <row r="23" spans="1:13" ht="22.8" x14ac:dyDescent="0.25">
      <c r="A23" s="12"/>
      <c r="C23" s="12" t="s">
        <v>865</v>
      </c>
      <c r="D23" s="326"/>
      <c r="E23" s="368">
        <v>241</v>
      </c>
      <c r="F23" s="658">
        <f>'2-Bilan-Balans'!$F$66-'2-Bilan-Balans'!$G$66+'2-Bilan-Balans'!$F$67-'2-Bilan-Balans'!$G$67</f>
        <v>0</v>
      </c>
      <c r="G23" s="659"/>
      <c r="I23" s="383"/>
      <c r="J23" s="684">
        <f>'17-Ex précédent-Vorig boekjaar'!$F$66-'17-Ex précédent-Vorig boekjaar'!$G$66+'17-Ex précédent-Vorig boekjaar'!$F$67-'17-Ex précédent-Vorig boekjaar'!$G$67</f>
        <v>0</v>
      </c>
      <c r="K23" s="659"/>
      <c r="L23" s="382"/>
      <c r="M23" s="391"/>
    </row>
    <row r="24" spans="1:13" ht="12.75" customHeight="1" x14ac:dyDescent="0.25">
      <c r="A24" s="12"/>
      <c r="C24" s="12" t="s">
        <v>331</v>
      </c>
      <c r="D24" s="326"/>
      <c r="E24" s="330">
        <v>242</v>
      </c>
      <c r="F24" s="657">
        <f>'2-Bilan-Balans'!$F$68-'2-Bilan-Balans'!$G$68+'2-Bilan-Balans'!$F$69-'2-Bilan-Balans'!$G$69</f>
        <v>0</v>
      </c>
      <c r="G24" s="656"/>
      <c r="I24" s="383"/>
      <c r="J24" s="656">
        <f>'17-Ex précédent-Vorig boekjaar'!$F$68-'17-Ex précédent-Vorig boekjaar'!$G$68+'17-Ex précédent-Vorig boekjaar'!$F$69-'17-Ex précédent-Vorig boekjaar'!$G$69</f>
        <v>0</v>
      </c>
      <c r="K24" s="656"/>
      <c r="L24" s="382"/>
      <c r="M24" s="391"/>
    </row>
    <row r="25" spans="1:13" ht="12.75" customHeight="1" x14ac:dyDescent="0.25">
      <c r="A25" s="12"/>
      <c r="B25" s="648" t="s">
        <v>552</v>
      </c>
      <c r="C25" s="648"/>
      <c r="D25" s="326"/>
      <c r="E25" s="330">
        <v>25</v>
      </c>
      <c r="F25" s="389"/>
      <c r="G25" s="382">
        <f>+'2-Bilan-Balans'!$F$72-'2-Bilan-Balans'!$G$72</f>
        <v>0</v>
      </c>
      <c r="I25" s="383"/>
      <c r="J25" s="390"/>
      <c r="K25" s="382">
        <f>+'17-Ex précédent-Vorig boekjaar'!$F$72-'17-Ex précédent-Vorig boekjaar'!$G$72</f>
        <v>0</v>
      </c>
      <c r="L25" s="382"/>
      <c r="M25" s="391"/>
    </row>
    <row r="26" spans="1:13" ht="12.75" customHeight="1" x14ac:dyDescent="0.25">
      <c r="A26" s="12"/>
      <c r="B26" s="648" t="s">
        <v>553</v>
      </c>
      <c r="C26" s="648"/>
      <c r="D26" s="326"/>
      <c r="E26" s="330">
        <v>26</v>
      </c>
      <c r="F26" s="389"/>
      <c r="G26" s="382">
        <f>SUM(F27:G28)</f>
        <v>0</v>
      </c>
      <c r="I26" s="383"/>
      <c r="J26" s="390"/>
      <c r="K26" s="382">
        <f>SUM(J27:K28)</f>
        <v>0</v>
      </c>
      <c r="L26" s="382"/>
      <c r="M26" s="391"/>
    </row>
    <row r="27" spans="1:13" ht="22.8" x14ac:dyDescent="0.25">
      <c r="A27" s="12"/>
      <c r="C27" s="12" t="s">
        <v>865</v>
      </c>
      <c r="D27" s="326"/>
      <c r="E27" s="368">
        <v>261</v>
      </c>
      <c r="F27" s="658">
        <f>+'2-Bilan-Balans'!$F$82-'2-Bilan-Balans'!$G$82</f>
        <v>0</v>
      </c>
      <c r="G27" s="659"/>
      <c r="I27" s="383"/>
      <c r="J27" s="684">
        <f>+'17-Ex précédent-Vorig boekjaar'!$F$82-'17-Ex précédent-Vorig boekjaar'!$G$82</f>
        <v>0</v>
      </c>
      <c r="K27" s="659"/>
      <c r="L27" s="382"/>
      <c r="M27" s="391"/>
    </row>
    <row r="28" spans="1:13" ht="12.75" customHeight="1" x14ac:dyDescent="0.25">
      <c r="A28" s="12"/>
      <c r="C28" s="12" t="s">
        <v>331</v>
      </c>
      <c r="D28" s="326"/>
      <c r="E28" s="330">
        <v>262</v>
      </c>
      <c r="F28" s="657">
        <f>+'2-Bilan-Balans'!$F$83-'2-Bilan-Balans'!$G$83</f>
        <v>0</v>
      </c>
      <c r="G28" s="656"/>
      <c r="I28" s="383"/>
      <c r="J28" s="656">
        <f>+'17-Ex précédent-Vorig boekjaar'!$F$83-'17-Ex précédent-Vorig boekjaar'!$G$83</f>
        <v>0</v>
      </c>
      <c r="K28" s="656"/>
      <c r="L28" s="382"/>
      <c r="M28" s="391"/>
    </row>
    <row r="29" spans="1:13" ht="12.75" customHeight="1" x14ac:dyDescent="0.25">
      <c r="A29" s="12"/>
      <c r="B29" s="648" t="s">
        <v>554</v>
      </c>
      <c r="C29" s="648"/>
      <c r="D29" s="326"/>
      <c r="E29" s="330">
        <v>27</v>
      </c>
      <c r="F29" s="389"/>
      <c r="G29" s="382">
        <f>'2-Bilan-Balans'!$F$85</f>
        <v>0</v>
      </c>
      <c r="I29" s="383"/>
      <c r="J29" s="390"/>
      <c r="K29" s="382">
        <f>'17-Ex précédent-Vorig boekjaar'!$F$85</f>
        <v>0</v>
      </c>
      <c r="L29" s="382"/>
      <c r="M29" s="391"/>
    </row>
    <row r="30" spans="1:13" ht="7.5" customHeight="1" x14ac:dyDescent="0.25">
      <c r="A30" s="14"/>
      <c r="B30" s="14"/>
      <c r="C30" s="14"/>
      <c r="D30" s="326"/>
      <c r="E30" s="330"/>
      <c r="F30" s="389"/>
      <c r="I30" s="383"/>
      <c r="J30" s="390"/>
      <c r="K30" s="382"/>
      <c r="L30" s="382"/>
      <c r="M30" s="391"/>
    </row>
    <row r="31" spans="1:13" ht="23.4" x14ac:dyDescent="0.25">
      <c r="A31" s="654" t="s">
        <v>715</v>
      </c>
      <c r="B31" s="654"/>
      <c r="C31" s="654"/>
      <c r="D31" s="367" t="s">
        <v>857</v>
      </c>
      <c r="E31" s="368">
        <v>28</v>
      </c>
      <c r="F31" s="392"/>
      <c r="G31" s="660">
        <f>G32+G35+G38</f>
        <v>0</v>
      </c>
      <c r="H31" s="660"/>
      <c r="I31" s="383"/>
      <c r="J31" s="393"/>
      <c r="K31" s="660">
        <f>K32+K35+K38</f>
        <v>0</v>
      </c>
      <c r="L31" s="660"/>
      <c r="M31" s="394"/>
    </row>
    <row r="32" spans="1:13" ht="12.75" customHeight="1" x14ac:dyDescent="0.25">
      <c r="A32" s="12"/>
      <c r="B32" s="648" t="s">
        <v>555</v>
      </c>
      <c r="C32" s="648"/>
      <c r="D32" s="326" t="s">
        <v>858</v>
      </c>
      <c r="E32" s="330" t="s">
        <v>521</v>
      </c>
      <c r="F32" s="389"/>
      <c r="G32" s="382">
        <f>SUM(F33:G34)</f>
        <v>0</v>
      </c>
      <c r="I32" s="383"/>
      <c r="J32" s="390"/>
      <c r="K32" s="382">
        <f>SUM(J33:K34)</f>
        <v>0</v>
      </c>
      <c r="L32" s="382"/>
      <c r="M32" s="391"/>
    </row>
    <row r="33" spans="1:15" ht="12.75" customHeight="1" x14ac:dyDescent="0.25">
      <c r="A33" s="12"/>
      <c r="C33" s="12" t="s">
        <v>843</v>
      </c>
      <c r="D33" s="326"/>
      <c r="E33" s="330">
        <v>280</v>
      </c>
      <c r="F33" s="657">
        <v>0</v>
      </c>
      <c r="G33" s="656"/>
      <c r="I33" s="383"/>
      <c r="J33" s="656">
        <v>0</v>
      </c>
      <c r="K33" s="656"/>
      <c r="L33" s="382"/>
      <c r="M33" s="391"/>
    </row>
    <row r="34" spans="1:15" ht="12.75" customHeight="1" x14ac:dyDescent="0.25">
      <c r="A34" s="12"/>
      <c r="C34" s="12" t="s">
        <v>287</v>
      </c>
      <c r="D34" s="326"/>
      <c r="E34" s="330">
        <v>281</v>
      </c>
      <c r="F34" s="657">
        <v>0</v>
      </c>
      <c r="G34" s="656"/>
      <c r="I34" s="383"/>
      <c r="J34" s="656">
        <v>0</v>
      </c>
      <c r="K34" s="656"/>
      <c r="L34" s="382"/>
      <c r="M34" s="391"/>
    </row>
    <row r="35" spans="1:15" s="9" customFormat="1" ht="26.25" customHeight="1" x14ac:dyDescent="0.25">
      <c r="A35" s="6"/>
      <c r="B35" s="653" t="s">
        <v>309</v>
      </c>
      <c r="C35" s="653"/>
      <c r="D35" s="367" t="s">
        <v>858</v>
      </c>
      <c r="E35" s="331" t="s">
        <v>522</v>
      </c>
      <c r="F35" s="395"/>
      <c r="G35" s="382">
        <f>SUM(F36:G37)</f>
        <v>0</v>
      </c>
      <c r="H35" s="396"/>
      <c r="I35" s="397"/>
      <c r="J35" s="398"/>
      <c r="K35" s="382">
        <f>SUM(J36:K37)</f>
        <v>0</v>
      </c>
      <c r="L35" s="396"/>
      <c r="M35" s="391"/>
    </row>
    <row r="36" spans="1:15" ht="12.75" customHeight="1" x14ac:dyDescent="0.25">
      <c r="A36" s="12"/>
      <c r="C36" s="12" t="s">
        <v>288</v>
      </c>
      <c r="D36" s="326"/>
      <c r="E36" s="330">
        <v>282</v>
      </c>
      <c r="F36" s="657">
        <v>0</v>
      </c>
      <c r="G36" s="656"/>
      <c r="I36" s="383"/>
      <c r="J36" s="656">
        <v>0</v>
      </c>
      <c r="K36" s="656"/>
      <c r="L36" s="382"/>
      <c r="M36" s="391"/>
    </row>
    <row r="37" spans="1:15" ht="12.75" customHeight="1" x14ac:dyDescent="0.25">
      <c r="A37" s="12"/>
      <c r="C37" s="12" t="s">
        <v>287</v>
      </c>
      <c r="D37" s="326"/>
      <c r="E37" s="330">
        <v>283</v>
      </c>
      <c r="F37" s="657">
        <v>0</v>
      </c>
      <c r="G37" s="656"/>
      <c r="I37" s="383"/>
      <c r="J37" s="656">
        <v>0</v>
      </c>
      <c r="K37" s="656"/>
      <c r="L37" s="382"/>
      <c r="M37" s="391"/>
    </row>
    <row r="38" spans="1:15" ht="12.75" customHeight="1" x14ac:dyDescent="0.25">
      <c r="A38" s="12"/>
      <c r="B38" s="648" t="s">
        <v>556</v>
      </c>
      <c r="C38" s="648"/>
      <c r="D38" s="326"/>
      <c r="E38" s="330" t="s">
        <v>523</v>
      </c>
      <c r="F38" s="389"/>
      <c r="G38" s="382">
        <f>SUM(F39:G40)</f>
        <v>0</v>
      </c>
      <c r="I38" s="383"/>
      <c r="J38" s="390"/>
      <c r="K38" s="382">
        <f>SUM(J39:K40)</f>
        <v>0</v>
      </c>
      <c r="L38" s="382"/>
      <c r="M38" s="391"/>
    </row>
    <row r="39" spans="1:15" ht="12.75" customHeight="1" x14ac:dyDescent="0.25">
      <c r="A39" s="12"/>
      <c r="C39" s="12" t="s">
        <v>289</v>
      </c>
      <c r="D39" s="326"/>
      <c r="E39" s="330">
        <v>284</v>
      </c>
      <c r="F39" s="657">
        <v>0</v>
      </c>
      <c r="G39" s="656"/>
      <c r="I39" s="383"/>
      <c r="J39" s="656">
        <v>0</v>
      </c>
      <c r="K39" s="656"/>
      <c r="L39" s="382"/>
      <c r="M39" s="391"/>
    </row>
    <row r="40" spans="1:15" ht="12.75" customHeight="1" x14ac:dyDescent="0.25">
      <c r="A40" s="12"/>
      <c r="C40" s="12" t="s">
        <v>290</v>
      </c>
      <c r="D40" s="326"/>
      <c r="E40" s="330" t="s">
        <v>524</v>
      </c>
      <c r="F40" s="657">
        <f>+'2-Bilan-Balans'!$F$88</f>
        <v>0</v>
      </c>
      <c r="G40" s="656"/>
      <c r="I40" s="383"/>
      <c r="J40" s="656">
        <f>+'17-Ex précédent-Vorig boekjaar'!$F$88</f>
        <v>0</v>
      </c>
      <c r="K40" s="656"/>
      <c r="L40" s="382"/>
      <c r="M40" s="391"/>
    </row>
    <row r="41" spans="1:15" ht="7.5" customHeight="1" thickBot="1" x14ac:dyDescent="0.3">
      <c r="A41" s="655"/>
      <c r="B41" s="655"/>
      <c r="C41" s="655"/>
      <c r="D41" s="326"/>
      <c r="E41" s="332"/>
      <c r="F41" s="399"/>
      <c r="G41" s="400"/>
      <c r="H41" s="400"/>
      <c r="I41" s="401"/>
      <c r="J41" s="402"/>
      <c r="K41" s="402"/>
      <c r="L41" s="402"/>
      <c r="M41" s="403"/>
    </row>
    <row r="43" spans="1:15" s="9" customFormat="1" ht="15.75" customHeight="1" x14ac:dyDescent="0.25">
      <c r="A43" s="651" t="s">
        <v>308</v>
      </c>
      <c r="B43" s="652"/>
      <c r="C43" s="440" t="str">
        <f>"BE 0"&amp;+'1-Don. générales-Algemene geg.'!$D$25</f>
        <v>BE 0</v>
      </c>
      <c r="D43" s="324"/>
      <c r="E43" s="16"/>
      <c r="F43" s="372"/>
      <c r="G43" s="372"/>
      <c r="H43" s="372"/>
      <c r="I43" s="372"/>
      <c r="J43" s="373"/>
      <c r="K43" s="661" t="s">
        <v>332</v>
      </c>
      <c r="L43" s="662"/>
      <c r="M43" s="663"/>
    </row>
    <row r="44" spans="1:15" s="9" customFormat="1" ht="9" customHeight="1" x14ac:dyDescent="0.25">
      <c r="A44" s="319"/>
      <c r="B44" s="320"/>
      <c r="C44" s="321"/>
      <c r="D44" s="325"/>
      <c r="E44" s="337"/>
      <c r="F44" s="404"/>
      <c r="G44" s="404"/>
      <c r="H44" s="404"/>
      <c r="I44" s="404"/>
      <c r="J44" s="405"/>
      <c r="K44" s="406"/>
      <c r="L44" s="406"/>
      <c r="M44" s="406"/>
      <c r="O44" s="326"/>
    </row>
    <row r="45" spans="1:15" ht="13.5" customHeight="1" thickBot="1" x14ac:dyDescent="0.3">
      <c r="A45" s="677"/>
      <c r="B45" s="677"/>
      <c r="C45" s="677"/>
      <c r="D45" s="369" t="s">
        <v>291</v>
      </c>
      <c r="E45" s="328" t="s">
        <v>219</v>
      </c>
      <c r="F45" s="678" t="str">
        <f>F5</f>
        <v>Exercice N</v>
      </c>
      <c r="G45" s="679"/>
      <c r="H45" s="679"/>
      <c r="I45" s="680"/>
      <c r="J45" s="681" t="str">
        <f>J5</f>
        <v>Exercice N-1</v>
      </c>
      <c r="K45" s="681"/>
      <c r="L45" s="681"/>
      <c r="M45" s="682"/>
    </row>
    <row r="46" spans="1:15" ht="12.75" customHeight="1" x14ac:dyDescent="0.25">
      <c r="A46" s="13"/>
      <c r="B46" s="12"/>
      <c r="C46" s="12"/>
      <c r="D46" s="326"/>
      <c r="E46" s="327"/>
      <c r="F46" s="377"/>
      <c r="G46" s="378"/>
      <c r="H46" s="378"/>
      <c r="I46" s="379"/>
      <c r="J46" s="387"/>
      <c r="K46" s="387"/>
      <c r="L46" s="387"/>
      <c r="M46" s="388"/>
    </row>
    <row r="47" spans="1:15" ht="13.5" customHeight="1" x14ac:dyDescent="0.25">
      <c r="A47" s="569" t="s">
        <v>557</v>
      </c>
      <c r="B47" s="569"/>
      <c r="C47" s="569"/>
      <c r="D47" s="326"/>
      <c r="E47" s="330" t="s">
        <v>525</v>
      </c>
      <c r="F47" s="384"/>
      <c r="G47" s="675">
        <f>G49+G54+G64+G69+G71+G73</f>
        <v>0</v>
      </c>
      <c r="H47" s="675"/>
      <c r="I47" s="383"/>
      <c r="J47" s="387"/>
      <c r="K47" s="675">
        <f>K49+K54+K64+K69+K71+K73</f>
        <v>0</v>
      </c>
      <c r="L47" s="675"/>
      <c r="M47" s="407"/>
    </row>
    <row r="48" spans="1:15" ht="12.75" customHeight="1" x14ac:dyDescent="0.25">
      <c r="A48" s="11"/>
      <c r="B48" s="12"/>
      <c r="C48" s="12"/>
      <c r="D48" s="326"/>
      <c r="E48" s="329"/>
      <c r="F48" s="384"/>
      <c r="I48" s="383"/>
      <c r="J48" s="387"/>
      <c r="K48" s="382"/>
      <c r="L48" s="382"/>
      <c r="M48" s="407"/>
    </row>
    <row r="49" spans="1:13" x14ac:dyDescent="0.25">
      <c r="A49" s="655" t="s">
        <v>558</v>
      </c>
      <c r="B49" s="655"/>
      <c r="C49" s="655"/>
      <c r="D49" s="326"/>
      <c r="E49" s="330">
        <v>29</v>
      </c>
      <c r="F49" s="384"/>
      <c r="G49" s="660">
        <f>SUM(G50:G51)</f>
        <v>0</v>
      </c>
      <c r="H49" s="660"/>
      <c r="I49" s="383"/>
      <c r="J49" s="387"/>
      <c r="K49" s="660">
        <f>SUM(K50:K51)</f>
        <v>0</v>
      </c>
      <c r="L49" s="660"/>
      <c r="M49" s="407"/>
    </row>
    <row r="50" spans="1:13" ht="12.75" customHeight="1" x14ac:dyDescent="0.25">
      <c r="A50" s="12"/>
      <c r="B50" s="648" t="s">
        <v>559</v>
      </c>
      <c r="C50" s="648"/>
      <c r="D50" s="326"/>
      <c r="E50" s="330">
        <v>290</v>
      </c>
      <c r="F50" s="389"/>
      <c r="G50" s="382">
        <v>0</v>
      </c>
      <c r="I50" s="383"/>
      <c r="J50" s="390"/>
      <c r="K50" s="382">
        <v>0</v>
      </c>
      <c r="L50" s="382"/>
      <c r="M50" s="407"/>
    </row>
    <row r="51" spans="1:13" ht="12.75" customHeight="1" x14ac:dyDescent="0.25">
      <c r="A51" s="12"/>
      <c r="B51" s="648" t="s">
        <v>560</v>
      </c>
      <c r="C51" s="648"/>
      <c r="D51" s="326"/>
      <c r="E51" s="330">
        <v>291</v>
      </c>
      <c r="F51" s="389"/>
      <c r="G51" s="382">
        <f>+'2-Bilan-Balans'!$F$93</f>
        <v>0</v>
      </c>
      <c r="I51" s="383"/>
      <c r="J51" s="390"/>
      <c r="K51" s="382">
        <f>+'17-Ex précédent-Vorig boekjaar'!$F$93</f>
        <v>0</v>
      </c>
      <c r="L51" s="382"/>
      <c r="M51" s="407"/>
    </row>
    <row r="52" spans="1:13" s="9" customFormat="1" ht="26.25" customHeight="1" x14ac:dyDescent="0.25">
      <c r="A52" s="6"/>
      <c r="C52" s="6" t="s">
        <v>297</v>
      </c>
      <c r="D52" s="326"/>
      <c r="E52" s="331">
        <v>2915</v>
      </c>
      <c r="F52" s="658">
        <v>0</v>
      </c>
      <c r="G52" s="659"/>
      <c r="H52" s="396"/>
      <c r="I52" s="397"/>
      <c r="J52" s="659">
        <v>0</v>
      </c>
      <c r="K52" s="659"/>
      <c r="L52" s="396"/>
      <c r="M52" s="408"/>
    </row>
    <row r="53" spans="1:13" ht="7.5" customHeight="1" x14ac:dyDescent="0.25">
      <c r="A53" s="14"/>
      <c r="B53" s="14"/>
      <c r="C53" s="14"/>
      <c r="D53" s="326"/>
      <c r="E53" s="330"/>
      <c r="F53" s="389"/>
      <c r="I53" s="383"/>
      <c r="J53" s="390"/>
      <c r="K53" s="382"/>
      <c r="L53" s="382"/>
      <c r="M53" s="407"/>
    </row>
    <row r="54" spans="1:13" x14ac:dyDescent="0.25">
      <c r="A54" s="655" t="s">
        <v>561</v>
      </c>
      <c r="B54" s="655"/>
      <c r="C54" s="655"/>
      <c r="D54" s="326"/>
      <c r="E54" s="330">
        <v>3</v>
      </c>
      <c r="F54" s="384"/>
      <c r="G54" s="660">
        <f>G55+G62</f>
        <v>0</v>
      </c>
      <c r="H54" s="660"/>
      <c r="I54" s="383"/>
      <c r="J54" s="387"/>
      <c r="K54" s="660">
        <f>K55+K62</f>
        <v>0</v>
      </c>
      <c r="L54" s="660"/>
      <c r="M54" s="407"/>
    </row>
    <row r="55" spans="1:13" ht="12.75" customHeight="1" x14ac:dyDescent="0.25">
      <c r="A55" s="12"/>
      <c r="B55" s="648" t="s">
        <v>562</v>
      </c>
      <c r="C55" s="648"/>
      <c r="D55" s="326"/>
      <c r="E55" s="330" t="s">
        <v>526</v>
      </c>
      <c r="F55" s="389"/>
      <c r="G55" s="382">
        <f>SUM(F56:F61)</f>
        <v>0</v>
      </c>
      <c r="I55" s="383"/>
      <c r="J55" s="390"/>
      <c r="K55" s="382">
        <f>SUM(J56:J61)</f>
        <v>0</v>
      </c>
      <c r="L55" s="382"/>
      <c r="M55" s="407"/>
    </row>
    <row r="56" spans="1:13" ht="12.75" customHeight="1" x14ac:dyDescent="0.25">
      <c r="A56" s="12"/>
      <c r="C56" s="12" t="s">
        <v>292</v>
      </c>
      <c r="D56" s="326"/>
      <c r="E56" s="330" t="s">
        <v>527</v>
      </c>
      <c r="F56" s="657">
        <v>0</v>
      </c>
      <c r="G56" s="656"/>
      <c r="I56" s="383"/>
      <c r="J56" s="656">
        <v>0</v>
      </c>
      <c r="K56" s="656"/>
      <c r="L56" s="382"/>
      <c r="M56" s="407"/>
    </row>
    <row r="57" spans="1:13" ht="12.75" customHeight="1" x14ac:dyDescent="0.25">
      <c r="A57" s="12"/>
      <c r="C57" s="12" t="s">
        <v>293</v>
      </c>
      <c r="D57" s="326"/>
      <c r="E57" s="330">
        <v>32</v>
      </c>
      <c r="F57" s="657">
        <v>0</v>
      </c>
      <c r="G57" s="656"/>
      <c r="I57" s="383"/>
      <c r="J57" s="656">
        <v>0</v>
      </c>
      <c r="K57" s="656"/>
      <c r="L57" s="382"/>
      <c r="M57" s="407"/>
    </row>
    <row r="58" spans="1:13" ht="12.75" customHeight="1" x14ac:dyDescent="0.25">
      <c r="A58" s="12"/>
      <c r="C58" s="12" t="s">
        <v>294</v>
      </c>
      <c r="D58" s="326"/>
      <c r="E58" s="330">
        <v>33</v>
      </c>
      <c r="F58" s="657">
        <v>0</v>
      </c>
      <c r="G58" s="656"/>
      <c r="I58" s="383"/>
      <c r="J58" s="656">
        <v>0</v>
      </c>
      <c r="K58" s="656"/>
      <c r="L58" s="382"/>
      <c r="M58" s="407"/>
    </row>
    <row r="59" spans="1:13" ht="12.75" customHeight="1" x14ac:dyDescent="0.25">
      <c r="A59" s="12"/>
      <c r="C59" s="12" t="s">
        <v>295</v>
      </c>
      <c r="D59" s="326"/>
      <c r="E59" s="330">
        <v>34</v>
      </c>
      <c r="F59" s="657">
        <v>0</v>
      </c>
      <c r="G59" s="656"/>
      <c r="I59" s="383"/>
      <c r="J59" s="656">
        <v>0</v>
      </c>
      <c r="K59" s="656"/>
      <c r="L59" s="382"/>
      <c r="M59" s="407"/>
    </row>
    <row r="60" spans="1:13" ht="12.75" customHeight="1" x14ac:dyDescent="0.25">
      <c r="A60" s="12"/>
      <c r="C60" s="12" t="s">
        <v>296</v>
      </c>
      <c r="D60" s="326"/>
      <c r="E60" s="330">
        <v>35</v>
      </c>
      <c r="F60" s="657">
        <v>0</v>
      </c>
      <c r="G60" s="656"/>
      <c r="I60" s="383"/>
      <c r="J60" s="656">
        <v>0</v>
      </c>
      <c r="K60" s="656"/>
      <c r="L60" s="382"/>
      <c r="M60" s="407"/>
    </row>
    <row r="61" spans="1:13" ht="12.75" customHeight="1" x14ac:dyDescent="0.25">
      <c r="A61" s="12"/>
      <c r="C61" s="12" t="s">
        <v>671</v>
      </c>
      <c r="D61" s="326"/>
      <c r="E61" s="330">
        <v>36</v>
      </c>
      <c r="F61" s="657">
        <v>0</v>
      </c>
      <c r="G61" s="656"/>
      <c r="I61" s="383"/>
      <c r="J61" s="656">
        <v>0</v>
      </c>
      <c r="K61" s="656"/>
      <c r="L61" s="382"/>
      <c r="M61" s="407"/>
    </row>
    <row r="62" spans="1:13" ht="12.75" customHeight="1" x14ac:dyDescent="0.25">
      <c r="A62" s="12"/>
      <c r="B62" s="648" t="s">
        <v>563</v>
      </c>
      <c r="C62" s="648"/>
      <c r="D62" s="326"/>
      <c r="E62" s="330">
        <v>37</v>
      </c>
      <c r="F62" s="409"/>
      <c r="G62" s="374">
        <v>0</v>
      </c>
      <c r="I62" s="383"/>
      <c r="J62" s="374"/>
      <c r="K62" s="374">
        <v>0</v>
      </c>
      <c r="L62" s="382"/>
      <c r="M62" s="407"/>
    </row>
    <row r="63" spans="1:13" ht="7.5" customHeight="1" x14ac:dyDescent="0.25">
      <c r="A63" s="14"/>
      <c r="B63" s="14"/>
      <c r="C63" s="14"/>
      <c r="D63" s="326"/>
      <c r="E63" s="330"/>
      <c r="F63" s="389"/>
      <c r="I63" s="383"/>
      <c r="J63" s="390"/>
      <c r="K63" s="382"/>
      <c r="L63" s="382"/>
      <c r="M63" s="407"/>
    </row>
    <row r="64" spans="1:13" x14ac:dyDescent="0.25">
      <c r="A64" s="655" t="s">
        <v>564</v>
      </c>
      <c r="B64" s="655"/>
      <c r="C64" s="655"/>
      <c r="D64" s="326"/>
      <c r="E64" s="330" t="s">
        <v>528</v>
      </c>
      <c r="F64" s="384"/>
      <c r="G64" s="660">
        <f>SUM(G65:G66)</f>
        <v>0</v>
      </c>
      <c r="H64" s="660"/>
      <c r="I64" s="383"/>
      <c r="J64" s="387"/>
      <c r="K64" s="660">
        <f>SUM(K65:K66)</f>
        <v>0</v>
      </c>
      <c r="L64" s="660"/>
      <c r="M64" s="407"/>
    </row>
    <row r="65" spans="1:13" ht="12.75" customHeight="1" x14ac:dyDescent="0.25">
      <c r="A65" s="12"/>
      <c r="B65" s="648" t="s">
        <v>565</v>
      </c>
      <c r="C65" s="648"/>
      <c r="D65" s="326"/>
      <c r="E65" s="330">
        <v>40</v>
      </c>
      <c r="F65" s="389"/>
      <c r="G65" s="382">
        <f>+'2-Bilan-Balans'!$F$96-'2-Bilan-Balans'!$G$96</f>
        <v>0</v>
      </c>
      <c r="I65" s="383"/>
      <c r="J65" s="390"/>
      <c r="K65" s="382">
        <f>+'17-Ex précédent-Vorig boekjaar'!$F$96-'17-Ex précédent-Vorig boekjaar'!$G$96</f>
        <v>0</v>
      </c>
      <c r="L65" s="382"/>
      <c r="M65" s="407"/>
    </row>
    <row r="66" spans="1:13" ht="12.75" customHeight="1" x14ac:dyDescent="0.25">
      <c r="A66" s="12"/>
      <c r="B66" s="648" t="s">
        <v>560</v>
      </c>
      <c r="C66" s="648"/>
      <c r="D66" s="326"/>
      <c r="E66" s="330">
        <v>41</v>
      </c>
      <c r="F66" s="389"/>
      <c r="G66" s="382">
        <f>+'2-Bilan-Balans'!$F$109-'2-Bilan-Balans'!$G$109</f>
        <v>0</v>
      </c>
      <c r="I66" s="383"/>
      <c r="J66" s="390"/>
      <c r="K66" s="382">
        <f>+'17-Ex précédent-Vorig boekjaar'!$F$109-'17-Ex précédent-Vorig boekjaar'!$G$109</f>
        <v>0</v>
      </c>
      <c r="L66" s="382"/>
      <c r="M66" s="407"/>
    </row>
    <row r="67" spans="1:13" s="9" customFormat="1" ht="26.25" customHeight="1" x14ac:dyDescent="0.25">
      <c r="A67" s="6"/>
      <c r="C67" s="6" t="s">
        <v>297</v>
      </c>
      <c r="D67" s="326"/>
      <c r="E67" s="331">
        <v>415</v>
      </c>
      <c r="F67" s="658">
        <v>0</v>
      </c>
      <c r="G67" s="659"/>
      <c r="H67" s="396"/>
      <c r="I67" s="397"/>
      <c r="J67" s="659">
        <v>0</v>
      </c>
      <c r="K67" s="659"/>
      <c r="L67" s="396"/>
      <c r="M67" s="408"/>
    </row>
    <row r="68" spans="1:13" ht="7.5" customHeight="1" x14ac:dyDescent="0.25">
      <c r="A68" s="14"/>
      <c r="B68" s="14"/>
      <c r="C68" s="14"/>
      <c r="D68" s="326"/>
      <c r="E68" s="330"/>
      <c r="F68" s="389"/>
      <c r="I68" s="383"/>
      <c r="J68" s="390"/>
      <c r="K68" s="382"/>
      <c r="L68" s="382"/>
      <c r="M68" s="407"/>
    </row>
    <row r="69" spans="1:13" ht="23.4" x14ac:dyDescent="0.25">
      <c r="A69" s="654" t="s">
        <v>593</v>
      </c>
      <c r="B69" s="654"/>
      <c r="C69" s="654"/>
      <c r="D69" s="367" t="s">
        <v>859</v>
      </c>
      <c r="E69" s="368" t="s">
        <v>529</v>
      </c>
      <c r="F69" s="410"/>
      <c r="G69" s="660">
        <f>+'2-Bilan-Balans'!$F$192-'2-Bilan-Balans'!$G$192+'2-Bilan-Balans'!$F$196-'2-Bilan-Balans'!$G$196</f>
        <v>0</v>
      </c>
      <c r="H69" s="660"/>
      <c r="I69" s="383"/>
      <c r="J69" s="411"/>
      <c r="K69" s="660">
        <f>+'17-Ex précédent-Vorig boekjaar'!$F$193-'17-Ex précédent-Vorig boekjaar'!$G$193+'17-Ex précédent-Vorig boekjaar'!$F$197-'17-Ex précédent-Vorig boekjaar'!$G$197</f>
        <v>0</v>
      </c>
      <c r="L69" s="660"/>
      <c r="M69" s="407"/>
    </row>
    <row r="70" spans="1:13" ht="7.5" customHeight="1" x14ac:dyDescent="0.25">
      <c r="A70" s="14"/>
      <c r="B70" s="14"/>
      <c r="C70" s="14"/>
      <c r="D70" s="326"/>
      <c r="E70" s="330"/>
      <c r="F70" s="389"/>
      <c r="I70" s="383"/>
      <c r="J70" s="390"/>
      <c r="K70" s="382"/>
      <c r="L70" s="382"/>
      <c r="M70" s="407"/>
    </row>
    <row r="71" spans="1:13" ht="12.75" customHeight="1" x14ac:dyDescent="0.25">
      <c r="A71" s="655" t="s">
        <v>566</v>
      </c>
      <c r="B71" s="655"/>
      <c r="C71" s="655"/>
      <c r="D71" s="326"/>
      <c r="E71" s="330" t="s">
        <v>530</v>
      </c>
      <c r="F71" s="384"/>
      <c r="G71" s="660">
        <f>+'2-Bilan-Balans'!$F$202+'2-Bilan-Balans'!$F$207-'2-Bilan-Balans'!$G$207+'2-Bilan-Balans'!$F$212-'2-Bilan-Balans'!$G$212+'2-Bilan-Balans'!$F$217+'2-Bilan-Balans'!$F$223-'2-Bilan-Balans'!$G$223</f>
        <v>0</v>
      </c>
      <c r="H71" s="660"/>
      <c r="I71" s="383"/>
      <c r="J71" s="387"/>
      <c r="K71" s="660">
        <f>+'17-Ex précédent-Vorig boekjaar'!$F$203+'17-Ex précédent-Vorig boekjaar'!$F$208-'17-Ex précédent-Vorig boekjaar'!$G$208+'17-Ex précédent-Vorig boekjaar'!$F$213-'17-Ex précédent-Vorig boekjaar'!$G$213+'17-Ex précédent-Vorig boekjaar'!$F$218+'17-Ex précédent-Vorig boekjaar'!$F$224-'17-Ex précédent-Vorig boekjaar'!$G$224</f>
        <v>0</v>
      </c>
      <c r="L71" s="660"/>
      <c r="M71" s="407"/>
    </row>
    <row r="72" spans="1:13" ht="7.5" customHeight="1" x14ac:dyDescent="0.25">
      <c r="A72" s="14"/>
      <c r="B72" s="14"/>
      <c r="C72" s="14"/>
      <c r="D72" s="326"/>
      <c r="E72" s="330"/>
      <c r="F72" s="389"/>
      <c r="I72" s="383"/>
      <c r="J72" s="390"/>
      <c r="K72" s="382"/>
      <c r="L72" s="382"/>
      <c r="M72" s="407"/>
    </row>
    <row r="73" spans="1:13" ht="12.75" customHeight="1" x14ac:dyDescent="0.25">
      <c r="A73" s="655" t="s">
        <v>347</v>
      </c>
      <c r="B73" s="655"/>
      <c r="C73" s="655"/>
      <c r="D73" s="326" t="s">
        <v>860</v>
      </c>
      <c r="E73" s="330" t="s">
        <v>531</v>
      </c>
      <c r="F73" s="384"/>
      <c r="G73" s="660">
        <f>'2-Bilan-Balans'!$F$180+'2-Bilan-Balans'!$F$181+'2-Bilan-Balans'!$F$182+'2-Bilan-Balans'!$F$183+'2-Bilan-Balans'!$F$188+'2-Bilan-Balans'!$F$190</f>
        <v>0</v>
      </c>
      <c r="H73" s="660"/>
      <c r="I73" s="383"/>
      <c r="J73" s="387"/>
      <c r="K73" s="660">
        <f>'17-Ex précédent-Vorig boekjaar'!$F$181+'17-Ex précédent-Vorig boekjaar'!$F$182+'17-Ex précédent-Vorig boekjaar'!$F$183+'17-Ex précédent-Vorig boekjaar'!$F$184+'17-Ex précédent-Vorig boekjaar'!$F$189+'17-Ex précédent-Vorig boekjaar'!$F$191</f>
        <v>0</v>
      </c>
      <c r="L73" s="660"/>
      <c r="M73" s="407"/>
    </row>
    <row r="74" spans="1:13" ht="12.75" customHeight="1" x14ac:dyDescent="0.25">
      <c r="A74" s="14"/>
      <c r="B74" s="14"/>
      <c r="C74" s="14"/>
      <c r="D74" s="326"/>
      <c r="E74" s="338"/>
      <c r="F74" s="412"/>
      <c r="G74" s="413"/>
      <c r="H74" s="413"/>
      <c r="I74" s="414"/>
      <c r="J74" s="415"/>
      <c r="K74" s="413"/>
      <c r="L74" s="413"/>
      <c r="M74" s="416"/>
    </row>
    <row r="75" spans="1:13" s="15" customFormat="1" ht="21.75" customHeight="1" thickBot="1" x14ac:dyDescent="0.3">
      <c r="A75" s="676" t="s">
        <v>567</v>
      </c>
      <c r="B75" s="676"/>
      <c r="C75" s="676"/>
      <c r="D75" s="336"/>
      <c r="E75" s="339" t="s">
        <v>532</v>
      </c>
      <c r="F75" s="672">
        <f>G9+G47</f>
        <v>0</v>
      </c>
      <c r="G75" s="673"/>
      <c r="H75" s="673"/>
      <c r="I75" s="674"/>
      <c r="J75" s="670">
        <f>K9+K47</f>
        <v>0</v>
      </c>
      <c r="K75" s="670"/>
      <c r="L75" s="670"/>
      <c r="M75" s="671"/>
    </row>
  </sheetData>
  <mergeCells count="114">
    <mergeCell ref="G9:H9"/>
    <mergeCell ref="F17:G17"/>
    <mergeCell ref="F18:G18"/>
    <mergeCell ref="A15:C15"/>
    <mergeCell ref="A9:C9"/>
    <mergeCell ref="A3:C3"/>
    <mergeCell ref="A7:C7"/>
    <mergeCell ref="B32:C32"/>
    <mergeCell ref="B16:C16"/>
    <mergeCell ref="B25:C25"/>
    <mergeCell ref="B26:C26"/>
    <mergeCell ref="B29:C29"/>
    <mergeCell ref="F5:I5"/>
    <mergeCell ref="G11:H11"/>
    <mergeCell ref="G13:H13"/>
    <mergeCell ref="G15:H15"/>
    <mergeCell ref="F24:G24"/>
    <mergeCell ref="A69:C69"/>
    <mergeCell ref="B55:C55"/>
    <mergeCell ref="A64:C64"/>
    <mergeCell ref="B65:C65"/>
    <mergeCell ref="B66:C66"/>
    <mergeCell ref="F56:G56"/>
    <mergeCell ref="J36:K36"/>
    <mergeCell ref="F59:G59"/>
    <mergeCell ref="F60:G60"/>
    <mergeCell ref="J45:M45"/>
    <mergeCell ref="J5:M5"/>
    <mergeCell ref="K9:L9"/>
    <mergeCell ref="K11:L11"/>
    <mergeCell ref="K13:L13"/>
    <mergeCell ref="K15:L15"/>
    <mergeCell ref="J17:K17"/>
    <mergeCell ref="J18:K18"/>
    <mergeCell ref="J33:K33"/>
    <mergeCell ref="J34:K34"/>
    <mergeCell ref="J24:K24"/>
    <mergeCell ref="J6:M6"/>
    <mergeCell ref="J27:K27"/>
    <mergeCell ref="J28:K28"/>
    <mergeCell ref="K31:L31"/>
    <mergeCell ref="J20:K20"/>
    <mergeCell ref="J21:K21"/>
    <mergeCell ref="J23:K23"/>
    <mergeCell ref="A75:C75"/>
    <mergeCell ref="B19:C19"/>
    <mergeCell ref="B50:C50"/>
    <mergeCell ref="A54:C54"/>
    <mergeCell ref="A49:C49"/>
    <mergeCell ref="B51:C51"/>
    <mergeCell ref="A45:C45"/>
    <mergeCell ref="F57:G57"/>
    <mergeCell ref="G49:H49"/>
    <mergeCell ref="A71:C71"/>
    <mergeCell ref="A73:C73"/>
    <mergeCell ref="A47:C47"/>
    <mergeCell ref="B62:C62"/>
    <mergeCell ref="G64:H64"/>
    <mergeCell ref="G69:H69"/>
    <mergeCell ref="G71:H71"/>
    <mergeCell ref="G73:H73"/>
    <mergeCell ref="F28:G28"/>
    <mergeCell ref="F34:G34"/>
    <mergeCell ref="F20:G20"/>
    <mergeCell ref="F21:G21"/>
    <mergeCell ref="F45:I45"/>
    <mergeCell ref="A41:C41"/>
    <mergeCell ref="F67:G67"/>
    <mergeCell ref="J75:M75"/>
    <mergeCell ref="F75:I75"/>
    <mergeCell ref="G47:H47"/>
    <mergeCell ref="K47:L47"/>
    <mergeCell ref="K49:L49"/>
    <mergeCell ref="K54:L54"/>
    <mergeCell ref="F52:G52"/>
    <mergeCell ref="J52:K52"/>
    <mergeCell ref="J56:K56"/>
    <mergeCell ref="K71:L71"/>
    <mergeCell ref="K69:L69"/>
    <mergeCell ref="J59:K59"/>
    <mergeCell ref="J60:K60"/>
    <mergeCell ref="J61:K61"/>
    <mergeCell ref="J67:K67"/>
    <mergeCell ref="K64:L64"/>
    <mergeCell ref="F61:G61"/>
    <mergeCell ref="G54:H54"/>
    <mergeCell ref="K73:L73"/>
    <mergeCell ref="F58:G58"/>
    <mergeCell ref="J57:K57"/>
    <mergeCell ref="J58:K58"/>
    <mergeCell ref="A1:B1"/>
    <mergeCell ref="A43:B43"/>
    <mergeCell ref="B22:C22"/>
    <mergeCell ref="B35:C35"/>
    <mergeCell ref="B38:C38"/>
    <mergeCell ref="A31:C31"/>
    <mergeCell ref="A11:C11"/>
    <mergeCell ref="A13:C13"/>
    <mergeCell ref="J37:K37"/>
    <mergeCell ref="F33:G33"/>
    <mergeCell ref="F37:G37"/>
    <mergeCell ref="F36:G36"/>
    <mergeCell ref="F23:G23"/>
    <mergeCell ref="G31:H31"/>
    <mergeCell ref="F27:G27"/>
    <mergeCell ref="J39:K39"/>
    <mergeCell ref="J40:K40"/>
    <mergeCell ref="F40:G40"/>
    <mergeCell ref="F39:G39"/>
    <mergeCell ref="K43:M43"/>
    <mergeCell ref="K1:M1"/>
    <mergeCell ref="F7:I7"/>
    <mergeCell ref="J7:M7"/>
    <mergeCell ref="J8:M8"/>
  </mergeCells>
  <phoneticPr fontId="21" type="noConversion"/>
  <printOptions horizontalCentered="1"/>
  <pageMargins left="0" right="0" top="0.39370078740157483" bottom="0.39370078740157483" header="0.39370078740157483" footer="0.51181102362204722"/>
  <pageSetup paperSize="9" orientation="portrait" r:id="rId1"/>
  <headerFooter alignWithMargins="0">
    <oddFooter>Page &amp;P</oddFooter>
  </headerFooter>
  <rowBreaks count="1" manualBreakCount="1">
    <brk id="4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O68"/>
  <sheetViews>
    <sheetView view="pageBreakPreview" topLeftCell="D1" zoomScale="112" zoomScaleNormal="100" zoomScaleSheetLayoutView="112" workbookViewId="0">
      <selection activeCell="N1" sqref="N1"/>
    </sheetView>
  </sheetViews>
  <sheetFormatPr baseColWidth="10" defaultColWidth="9.109375" defaultRowHeight="13.2" x14ac:dyDescent="0.25"/>
  <cols>
    <col min="1" max="2" width="2.6640625" customWidth="1"/>
    <col min="3" max="3" width="41.6640625" customWidth="1"/>
    <col min="4" max="4" width="5.33203125" style="334" bestFit="1" customWidth="1"/>
    <col min="5" max="5" width="5.6640625" style="17" customWidth="1"/>
    <col min="6" max="6" width="3.44140625" style="382" customWidth="1"/>
    <col min="7" max="7" width="14" style="382" customWidth="1"/>
    <col min="8" max="8" width="2.88671875" style="382" customWidth="1"/>
    <col min="9" max="9" width="1.88671875" style="382" customWidth="1"/>
    <col min="10" max="10" width="3.33203125" style="282" customWidth="1"/>
    <col min="11" max="11" width="14" style="282" customWidth="1"/>
    <col min="12" max="12" width="2.88671875" style="282" customWidth="1"/>
    <col min="13" max="13" width="1.88671875" style="282" customWidth="1"/>
  </cols>
  <sheetData>
    <row r="1" spans="1:15" s="9" customFormat="1" x14ac:dyDescent="0.25">
      <c r="A1" s="651" t="s">
        <v>308</v>
      </c>
      <c r="B1" s="652"/>
      <c r="C1" s="440" t="str">
        <f>"BE 0"&amp;+'1-Don. générales-Algemene geg.'!$D$25</f>
        <v>BE 0</v>
      </c>
      <c r="D1" s="324"/>
      <c r="E1" s="16"/>
      <c r="F1" s="372"/>
      <c r="G1" s="372"/>
      <c r="H1" s="372"/>
      <c r="I1" s="372"/>
      <c r="J1" s="373"/>
      <c r="K1" s="664" t="s">
        <v>928</v>
      </c>
      <c r="L1" s="662"/>
      <c r="M1" s="663"/>
    </row>
    <row r="2" spans="1:15" s="9" customFormat="1" ht="9" customHeight="1" x14ac:dyDescent="0.25">
      <c r="A2" s="319"/>
      <c r="B2" s="320"/>
      <c r="C2" s="321"/>
      <c r="D2" s="325"/>
      <c r="E2" s="337"/>
      <c r="F2" s="404"/>
      <c r="G2" s="404"/>
      <c r="H2" s="404"/>
      <c r="I2" s="404"/>
      <c r="J2" s="405"/>
      <c r="K2" s="406"/>
      <c r="L2" s="406"/>
      <c r="M2" s="406"/>
      <c r="O2" s="326"/>
    </row>
    <row r="3" spans="1:15" ht="13.5" customHeight="1" thickBot="1" x14ac:dyDescent="0.3">
      <c r="A3" s="677"/>
      <c r="B3" s="677"/>
      <c r="C3" s="677"/>
      <c r="D3" s="369" t="s">
        <v>291</v>
      </c>
      <c r="E3" s="371" t="s">
        <v>219</v>
      </c>
      <c r="F3" s="686" t="s">
        <v>932</v>
      </c>
      <c r="G3" s="687"/>
      <c r="H3" s="687"/>
      <c r="I3" s="688"/>
      <c r="J3" s="689" t="s">
        <v>933</v>
      </c>
      <c r="K3" s="681"/>
      <c r="L3" s="681"/>
      <c r="M3" s="682"/>
    </row>
    <row r="4" spans="1:15" ht="14.25" customHeight="1" x14ac:dyDescent="0.25">
      <c r="A4" s="569" t="s">
        <v>776</v>
      </c>
      <c r="B4" s="569"/>
      <c r="C4" s="569"/>
      <c r="D4" s="326"/>
      <c r="E4" s="370"/>
      <c r="F4" s="384"/>
      <c r="I4" s="383"/>
      <c r="J4" s="668"/>
      <c r="K4" s="668"/>
      <c r="L4" s="668"/>
      <c r="M4" s="669"/>
    </row>
    <row r="5" spans="1:15" ht="5.25" customHeight="1" x14ac:dyDescent="0.25">
      <c r="A5" s="156"/>
      <c r="B5" s="156"/>
      <c r="C5" s="156"/>
      <c r="D5" s="326"/>
      <c r="E5" s="370"/>
      <c r="F5" s="384"/>
      <c r="I5" s="383"/>
      <c r="J5" s="380"/>
      <c r="K5" s="380"/>
      <c r="L5" s="380"/>
      <c r="M5" s="381"/>
    </row>
    <row r="6" spans="1:15" ht="13.5" customHeight="1" x14ac:dyDescent="0.25">
      <c r="A6" s="569" t="s">
        <v>611</v>
      </c>
      <c r="B6" s="569"/>
      <c r="C6" s="569"/>
      <c r="D6" s="326"/>
      <c r="E6" s="330" t="s">
        <v>582</v>
      </c>
      <c r="F6" s="384"/>
      <c r="G6" s="675">
        <f>G8+G12+G14+G16+G18</f>
        <v>0</v>
      </c>
      <c r="H6" s="675"/>
      <c r="I6" s="383"/>
      <c r="J6" s="387"/>
      <c r="K6" s="675">
        <f>K8+K12+K14+K16+K18</f>
        <v>0</v>
      </c>
      <c r="L6" s="675"/>
      <c r="M6" s="388"/>
    </row>
    <row r="7" spans="1:15" ht="5.25" customHeight="1" x14ac:dyDescent="0.25">
      <c r="A7" s="156"/>
      <c r="B7" s="156"/>
      <c r="C7" s="156"/>
      <c r="D7" s="326"/>
      <c r="E7" s="370"/>
      <c r="F7" s="384"/>
      <c r="G7" s="417"/>
      <c r="H7" s="417"/>
      <c r="I7" s="383"/>
      <c r="J7" s="380"/>
      <c r="K7" s="380"/>
      <c r="L7" s="380"/>
      <c r="M7" s="381"/>
    </row>
    <row r="8" spans="1:15" ht="12.75" customHeight="1" x14ac:dyDescent="0.25">
      <c r="A8" s="655" t="s">
        <v>866</v>
      </c>
      <c r="B8" s="655"/>
      <c r="C8" s="655"/>
      <c r="D8" s="326"/>
      <c r="E8" s="330">
        <v>10</v>
      </c>
      <c r="F8" s="384"/>
      <c r="G8" s="683">
        <v>0</v>
      </c>
      <c r="H8" s="683"/>
      <c r="I8" s="383"/>
      <c r="J8" s="387"/>
      <c r="K8" s="683">
        <v>0</v>
      </c>
      <c r="L8" s="683"/>
      <c r="M8" s="388"/>
    </row>
    <row r="9" spans="1:15" ht="12.75" customHeight="1" x14ac:dyDescent="0.25">
      <c r="A9" s="12"/>
      <c r="C9" s="12" t="s">
        <v>568</v>
      </c>
      <c r="D9" s="326"/>
      <c r="E9" s="330">
        <v>100</v>
      </c>
      <c r="F9" s="389"/>
      <c r="I9" s="383"/>
      <c r="J9" s="390"/>
      <c r="K9" s="382"/>
      <c r="L9" s="382"/>
      <c r="M9" s="391"/>
    </row>
    <row r="10" spans="1:15" ht="12.75" customHeight="1" x14ac:dyDescent="0.25">
      <c r="A10" s="12"/>
      <c r="C10" s="12" t="s">
        <v>569</v>
      </c>
      <c r="D10" s="326"/>
      <c r="E10" s="330">
        <v>101</v>
      </c>
      <c r="F10" s="389"/>
      <c r="I10" s="383"/>
      <c r="J10" s="390"/>
      <c r="K10" s="382"/>
      <c r="L10" s="382"/>
      <c r="M10" s="391"/>
    </row>
    <row r="11" spans="1:15" ht="5.25" customHeight="1" x14ac:dyDescent="0.25">
      <c r="A11" s="156"/>
      <c r="B11" s="156"/>
      <c r="C11" s="156"/>
      <c r="D11" s="326"/>
      <c r="E11" s="370"/>
      <c r="F11" s="384"/>
      <c r="I11" s="383"/>
      <c r="J11" s="380"/>
      <c r="K11" s="380"/>
      <c r="L11" s="380"/>
      <c r="M11" s="381"/>
    </row>
    <row r="12" spans="1:15" ht="12.75" customHeight="1" x14ac:dyDescent="0.25">
      <c r="A12" s="655" t="s">
        <v>570</v>
      </c>
      <c r="B12" s="655"/>
      <c r="C12" s="655"/>
      <c r="D12" s="326"/>
      <c r="E12" s="330">
        <v>12</v>
      </c>
      <c r="F12" s="384"/>
      <c r="G12" s="683">
        <v>0</v>
      </c>
      <c r="H12" s="683"/>
      <c r="I12" s="383"/>
      <c r="J12" s="387"/>
      <c r="K12" s="683">
        <v>0</v>
      </c>
      <c r="L12" s="683"/>
      <c r="M12" s="388"/>
    </row>
    <row r="13" spans="1:15" ht="5.25" customHeight="1" x14ac:dyDescent="0.25">
      <c r="A13" s="156"/>
      <c r="B13" s="156"/>
      <c r="C13" s="156"/>
      <c r="D13" s="326"/>
      <c r="E13" s="370"/>
      <c r="F13" s="384"/>
      <c r="I13" s="383"/>
      <c r="J13" s="380"/>
      <c r="K13" s="380"/>
      <c r="L13" s="380"/>
      <c r="M13" s="381"/>
    </row>
    <row r="14" spans="1:15" ht="12.75" customHeight="1" x14ac:dyDescent="0.25">
      <c r="A14" s="655" t="s">
        <v>645</v>
      </c>
      <c r="B14" s="655"/>
      <c r="C14" s="655"/>
      <c r="D14" s="326" t="s">
        <v>861</v>
      </c>
      <c r="E14" s="330">
        <v>13</v>
      </c>
      <c r="F14" s="384"/>
      <c r="G14" s="683">
        <f>+'2-Bilan-Balans'!$G$5</f>
        <v>0</v>
      </c>
      <c r="H14" s="683"/>
      <c r="I14" s="383"/>
      <c r="J14" s="387"/>
      <c r="K14" s="683">
        <f>+'17-Ex précédent-Vorig boekjaar'!$G$5</f>
        <v>0</v>
      </c>
      <c r="L14" s="683"/>
      <c r="M14" s="388"/>
    </row>
    <row r="15" spans="1:15" ht="5.25" customHeight="1" x14ac:dyDescent="0.25">
      <c r="A15" s="156"/>
      <c r="B15" s="156"/>
      <c r="C15" s="156"/>
      <c r="D15" s="326"/>
      <c r="E15" s="370"/>
      <c r="F15" s="384"/>
      <c r="I15" s="383"/>
      <c r="J15" s="380"/>
      <c r="K15" s="380"/>
      <c r="L15" s="380"/>
      <c r="M15" s="381"/>
    </row>
    <row r="16" spans="1:15" ht="12.75" customHeight="1" x14ac:dyDescent="0.25">
      <c r="A16" s="655" t="s">
        <v>882</v>
      </c>
      <c r="B16" s="655"/>
      <c r="C16" s="655"/>
      <c r="D16" s="442" t="s">
        <v>19</v>
      </c>
      <c r="E16" s="330" t="s">
        <v>18</v>
      </c>
      <c r="F16" s="384"/>
      <c r="G16" s="683">
        <v>0</v>
      </c>
      <c r="H16" s="683"/>
      <c r="I16" s="383"/>
      <c r="J16" s="387"/>
      <c r="K16" s="683">
        <v>0</v>
      </c>
      <c r="L16" s="683"/>
      <c r="M16" s="388"/>
    </row>
    <row r="17" spans="1:13" ht="5.25" customHeight="1" x14ac:dyDescent="0.25">
      <c r="A17" s="156"/>
      <c r="B17" s="156"/>
      <c r="C17" s="156"/>
      <c r="D17" s="326"/>
      <c r="E17" s="370"/>
      <c r="F17" s="384"/>
      <c r="I17" s="383"/>
      <c r="J17" s="380"/>
      <c r="K17" s="380"/>
      <c r="L17" s="380"/>
      <c r="M17" s="381"/>
    </row>
    <row r="18" spans="1:13" ht="12.75" customHeight="1" x14ac:dyDescent="0.25">
      <c r="A18" s="655" t="s">
        <v>571</v>
      </c>
      <c r="B18" s="655"/>
      <c r="C18" s="655"/>
      <c r="D18" s="326"/>
      <c r="E18" s="330">
        <v>15</v>
      </c>
      <c r="F18" s="418"/>
      <c r="G18" s="683">
        <f>+'2-Bilan-Balans'!$G$10</f>
        <v>0</v>
      </c>
      <c r="H18" s="683"/>
      <c r="I18" s="397"/>
      <c r="J18" s="419"/>
      <c r="K18" s="683">
        <f>+'17-Ex précédent-Vorig boekjaar'!$G$10</f>
        <v>0</v>
      </c>
      <c r="L18" s="683"/>
      <c r="M18" s="391"/>
    </row>
    <row r="19" spans="1:13" ht="5.25" customHeight="1" x14ac:dyDescent="0.25">
      <c r="A19" s="156"/>
      <c r="B19" s="156"/>
      <c r="C19" s="156"/>
      <c r="D19" s="326"/>
      <c r="E19" s="370"/>
      <c r="F19" s="384"/>
      <c r="I19" s="383"/>
      <c r="J19" s="380"/>
      <c r="K19" s="380"/>
      <c r="L19" s="380"/>
      <c r="M19" s="381"/>
    </row>
    <row r="20" spans="1:13" ht="13.5" customHeight="1" x14ac:dyDescent="0.25">
      <c r="A20" s="569" t="s">
        <v>572</v>
      </c>
      <c r="B20" s="569"/>
      <c r="C20" s="569"/>
      <c r="D20" s="326"/>
      <c r="E20" s="330">
        <v>16</v>
      </c>
      <c r="F20" s="384"/>
      <c r="G20" s="675">
        <f>G22+G28</f>
        <v>0</v>
      </c>
      <c r="H20" s="675"/>
      <c r="I20" s="383"/>
      <c r="J20" s="387"/>
      <c r="K20" s="675">
        <f>K22+K28</f>
        <v>0</v>
      </c>
      <c r="L20" s="675"/>
      <c r="M20" s="407"/>
    </row>
    <row r="21" spans="1:13" ht="5.25" customHeight="1" x14ac:dyDescent="0.25">
      <c r="A21" s="156"/>
      <c r="B21" s="156"/>
      <c r="C21" s="156"/>
      <c r="D21" s="326"/>
      <c r="E21" s="370"/>
      <c r="F21" s="384"/>
      <c r="I21" s="383"/>
      <c r="J21" s="380"/>
      <c r="K21" s="380"/>
      <c r="L21" s="380"/>
      <c r="M21" s="381"/>
    </row>
    <row r="22" spans="1:13" ht="12.75" customHeight="1" x14ac:dyDescent="0.25">
      <c r="A22" s="655" t="s">
        <v>651</v>
      </c>
      <c r="B22" s="655"/>
      <c r="C22" s="655"/>
      <c r="D22" s="326"/>
      <c r="E22" s="330" t="s">
        <v>533</v>
      </c>
      <c r="F22" s="384"/>
      <c r="G22" s="683">
        <f>SUM(F23:F26)</f>
        <v>0</v>
      </c>
      <c r="H22" s="683"/>
      <c r="I22" s="383"/>
      <c r="J22" s="387"/>
      <c r="K22" s="683">
        <f>SUM(J23:J26)</f>
        <v>0</v>
      </c>
      <c r="L22" s="683"/>
      <c r="M22" s="407"/>
    </row>
    <row r="23" spans="1:13" ht="12.75" customHeight="1" x14ac:dyDescent="0.25">
      <c r="A23" s="12"/>
      <c r="C23" s="12" t="s">
        <v>333</v>
      </c>
      <c r="D23" s="326"/>
      <c r="E23" s="330">
        <v>160</v>
      </c>
      <c r="F23" s="657">
        <f>+'2-Bilan-Balans'!$G$14</f>
        <v>0</v>
      </c>
      <c r="G23" s="656"/>
      <c r="I23" s="383"/>
      <c r="J23" s="656">
        <f>+'17-Ex précédent-Vorig boekjaar'!$G$14</f>
        <v>0</v>
      </c>
      <c r="K23" s="656"/>
      <c r="L23" s="382"/>
      <c r="M23" s="407"/>
    </row>
    <row r="24" spans="1:13" ht="12.75" customHeight="1" x14ac:dyDescent="0.25">
      <c r="A24" s="12"/>
      <c r="C24" s="12" t="s">
        <v>334</v>
      </c>
      <c r="D24" s="326"/>
      <c r="E24" s="330">
        <v>161</v>
      </c>
      <c r="F24" s="657">
        <v>0</v>
      </c>
      <c r="G24" s="656"/>
      <c r="I24" s="383"/>
      <c r="J24" s="656">
        <v>0</v>
      </c>
      <c r="K24" s="656"/>
      <c r="L24" s="382"/>
      <c r="M24" s="407"/>
    </row>
    <row r="25" spans="1:13" ht="12.75" customHeight="1" x14ac:dyDescent="0.25">
      <c r="A25" s="12"/>
      <c r="C25" s="12" t="s">
        <v>335</v>
      </c>
      <c r="D25" s="326"/>
      <c r="E25" s="330">
        <v>162</v>
      </c>
      <c r="F25" s="657">
        <f>+'2-Bilan-Balans'!$G$15</f>
        <v>0</v>
      </c>
      <c r="G25" s="656"/>
      <c r="I25" s="383"/>
      <c r="J25" s="656">
        <f>+'17-Ex précédent-Vorig boekjaar'!$G$15</f>
        <v>0</v>
      </c>
      <c r="K25" s="656"/>
      <c r="L25" s="382"/>
      <c r="M25" s="407"/>
    </row>
    <row r="26" spans="1:13" ht="12.75" customHeight="1" x14ac:dyDescent="0.25">
      <c r="A26" s="12"/>
      <c r="C26" s="12" t="s">
        <v>282</v>
      </c>
      <c r="D26" s="326" t="s">
        <v>861</v>
      </c>
      <c r="E26" s="330" t="s">
        <v>534</v>
      </c>
      <c r="F26" s="657">
        <f>+'2-Bilan-Balans'!$G$16</f>
        <v>0</v>
      </c>
      <c r="G26" s="656"/>
      <c r="I26" s="383"/>
      <c r="J26" s="656">
        <f>+'17-Ex précédent-Vorig boekjaar'!$G$16</f>
        <v>0</v>
      </c>
      <c r="K26" s="656"/>
      <c r="L26" s="382"/>
      <c r="M26" s="407"/>
    </row>
    <row r="27" spans="1:13" ht="5.25" customHeight="1" x14ac:dyDescent="0.25">
      <c r="A27" s="156"/>
      <c r="B27" s="156"/>
      <c r="C27" s="156"/>
      <c r="D27" s="326"/>
      <c r="E27" s="370"/>
      <c r="F27" s="384"/>
      <c r="I27" s="383"/>
      <c r="J27" s="380"/>
      <c r="K27" s="380"/>
      <c r="L27" s="380"/>
      <c r="M27" s="381"/>
    </row>
    <row r="28" spans="1:13" s="9" customFormat="1" ht="23.4" x14ac:dyDescent="0.25">
      <c r="A28" s="655" t="s">
        <v>867</v>
      </c>
      <c r="B28" s="655"/>
      <c r="C28" s="655"/>
      <c r="D28" s="367" t="s">
        <v>868</v>
      </c>
      <c r="E28" s="331" t="s">
        <v>583</v>
      </c>
      <c r="F28" s="395"/>
      <c r="G28" s="660">
        <f>+'2-Bilan-Balans'!$G$17</f>
        <v>0</v>
      </c>
      <c r="H28" s="660"/>
      <c r="I28" s="397"/>
      <c r="J28" s="398"/>
      <c r="K28" s="660">
        <f>+'17-Ex précédent-Vorig boekjaar'!$G$17</f>
        <v>0</v>
      </c>
      <c r="L28" s="660"/>
      <c r="M28" s="408"/>
    </row>
    <row r="29" spans="1:13" ht="6" customHeight="1" x14ac:dyDescent="0.25">
      <c r="A29" s="14"/>
      <c r="B29" s="14"/>
      <c r="C29" s="14"/>
      <c r="D29" s="326"/>
      <c r="E29" s="330"/>
      <c r="F29" s="389"/>
      <c r="I29" s="383"/>
      <c r="J29" s="390"/>
      <c r="K29" s="382"/>
      <c r="L29" s="382"/>
      <c r="M29" s="407"/>
    </row>
    <row r="30" spans="1:13" ht="13.5" customHeight="1" x14ac:dyDescent="0.25">
      <c r="A30" s="569" t="s">
        <v>613</v>
      </c>
      <c r="B30" s="569"/>
      <c r="C30" s="569"/>
      <c r="D30" s="326"/>
      <c r="E30" s="330" t="s">
        <v>535</v>
      </c>
      <c r="F30" s="384"/>
      <c r="G30" s="675">
        <f>G32+G48+G65</f>
        <v>0</v>
      </c>
      <c r="H30" s="675"/>
      <c r="I30" s="383"/>
      <c r="J30" s="387"/>
      <c r="K30" s="675">
        <f>K32+K48+K65</f>
        <v>0</v>
      </c>
      <c r="L30" s="675"/>
      <c r="M30" s="407"/>
    </row>
    <row r="31" spans="1:13" ht="6" customHeight="1" x14ac:dyDescent="0.25">
      <c r="A31" s="14"/>
      <c r="B31" s="14"/>
      <c r="C31" s="14"/>
      <c r="D31" s="326"/>
      <c r="E31" s="330"/>
      <c r="F31" s="389"/>
      <c r="I31" s="383"/>
      <c r="J31" s="390"/>
      <c r="K31" s="382"/>
      <c r="L31" s="382"/>
      <c r="M31" s="407"/>
    </row>
    <row r="32" spans="1:13" ht="12.75" customHeight="1" x14ac:dyDescent="0.25">
      <c r="A32" s="655" t="s">
        <v>656</v>
      </c>
      <c r="B32" s="655"/>
      <c r="C32" s="655"/>
      <c r="D32" s="326" t="s">
        <v>862</v>
      </c>
      <c r="E32" s="330">
        <v>17</v>
      </c>
      <c r="F32" s="384"/>
      <c r="G32" s="683">
        <f>G33+G39+G42+G43</f>
        <v>0</v>
      </c>
      <c r="H32" s="683"/>
      <c r="I32" s="383"/>
      <c r="J32" s="387"/>
      <c r="K32" s="683">
        <f>K33+K39+K42+K43</f>
        <v>0</v>
      </c>
      <c r="L32" s="683"/>
      <c r="M32" s="407"/>
    </row>
    <row r="33" spans="1:13" ht="12.75" customHeight="1" x14ac:dyDescent="0.25">
      <c r="A33" s="12"/>
      <c r="B33" s="648" t="s">
        <v>136</v>
      </c>
      <c r="C33" s="648"/>
      <c r="D33" s="326"/>
      <c r="E33" s="330" t="s">
        <v>536</v>
      </c>
      <c r="F33" s="389"/>
      <c r="G33" s="382">
        <f>SUM(F34:F38)</f>
        <v>0</v>
      </c>
      <c r="I33" s="383"/>
      <c r="J33" s="390"/>
      <c r="K33" s="382">
        <f>SUM(J34:J38)</f>
        <v>0</v>
      </c>
      <c r="L33" s="382"/>
      <c r="M33" s="407"/>
    </row>
    <row r="34" spans="1:13" ht="12.75" customHeight="1" x14ac:dyDescent="0.25">
      <c r="A34" s="12"/>
      <c r="C34" s="12" t="s">
        <v>336</v>
      </c>
      <c r="D34" s="326"/>
      <c r="E34" s="330">
        <v>170</v>
      </c>
      <c r="F34" s="657">
        <v>0</v>
      </c>
      <c r="G34" s="656"/>
      <c r="I34" s="383"/>
      <c r="J34" s="656">
        <v>0</v>
      </c>
      <c r="K34" s="656"/>
      <c r="L34" s="382"/>
      <c r="M34" s="407"/>
    </row>
    <row r="35" spans="1:13" ht="12.75" customHeight="1" x14ac:dyDescent="0.25">
      <c r="A35" s="12"/>
      <c r="C35" s="12" t="s">
        <v>337</v>
      </c>
      <c r="D35" s="12"/>
      <c r="E35" s="330">
        <v>171</v>
      </c>
      <c r="F35" s="657">
        <v>0</v>
      </c>
      <c r="G35" s="656"/>
      <c r="I35" s="383"/>
      <c r="J35" s="656">
        <v>0</v>
      </c>
      <c r="K35" s="656"/>
      <c r="L35" s="382"/>
      <c r="M35" s="407"/>
    </row>
    <row r="36" spans="1:13" ht="12.75" customHeight="1" x14ac:dyDescent="0.25">
      <c r="A36" s="12"/>
      <c r="C36" s="12" t="s">
        <v>614</v>
      </c>
      <c r="D36" s="12"/>
      <c r="E36" s="330">
        <v>172</v>
      </c>
      <c r="F36" s="657">
        <f>+'2-Bilan-Balans'!$G$20+'2-Bilan-Balans'!$G$21+'2-Bilan-Balans'!$G$22</f>
        <v>0</v>
      </c>
      <c r="G36" s="656"/>
      <c r="I36" s="383"/>
      <c r="J36" s="656">
        <f>+'17-Ex précédent-Vorig boekjaar'!$G$20+'17-Ex précédent-Vorig boekjaar'!$G$21+'17-Ex précédent-Vorig boekjaar'!$G$22</f>
        <v>0</v>
      </c>
      <c r="K36" s="656"/>
      <c r="L36" s="382"/>
      <c r="M36" s="407"/>
    </row>
    <row r="37" spans="1:13" ht="12.75" customHeight="1" x14ac:dyDescent="0.25">
      <c r="A37" s="12"/>
      <c r="C37" s="12" t="s">
        <v>617</v>
      </c>
      <c r="D37" s="12"/>
      <c r="E37" s="330">
        <v>173</v>
      </c>
      <c r="F37" s="657">
        <f>+'2-Bilan-Balans'!$G$23</f>
        <v>0</v>
      </c>
      <c r="G37" s="656"/>
      <c r="I37" s="383"/>
      <c r="J37" s="656">
        <f>+'17-Ex précédent-Vorig boekjaar'!$G$23</f>
        <v>0</v>
      </c>
      <c r="K37" s="656"/>
      <c r="L37" s="382"/>
      <c r="M37" s="407"/>
    </row>
    <row r="38" spans="1:13" ht="12.75" customHeight="1" x14ac:dyDescent="0.25">
      <c r="A38" s="12"/>
      <c r="C38" s="12" t="s">
        <v>338</v>
      </c>
      <c r="D38" s="12"/>
      <c r="E38" s="330">
        <v>174</v>
      </c>
      <c r="F38" s="657">
        <f>+'2-Bilan-Balans'!$G$24</f>
        <v>0</v>
      </c>
      <c r="G38" s="656"/>
      <c r="I38" s="383"/>
      <c r="J38" s="656">
        <f>+'17-Ex précédent-Vorig boekjaar'!$G$24</f>
        <v>0</v>
      </c>
      <c r="K38" s="656"/>
      <c r="L38" s="382"/>
      <c r="M38" s="407"/>
    </row>
    <row r="39" spans="1:13" ht="12.75" customHeight="1" x14ac:dyDescent="0.25">
      <c r="A39" s="12"/>
      <c r="B39" s="648" t="s">
        <v>573</v>
      </c>
      <c r="C39" s="648"/>
      <c r="D39" s="326"/>
      <c r="E39" s="330">
        <v>175</v>
      </c>
      <c r="F39" s="389"/>
      <c r="G39" s="382">
        <f>SUM(F40:F41)</f>
        <v>0</v>
      </c>
      <c r="I39" s="383"/>
      <c r="J39" s="390"/>
      <c r="K39" s="382">
        <f>SUM(J40:J41)</f>
        <v>0</v>
      </c>
      <c r="L39" s="382"/>
      <c r="M39" s="407"/>
    </row>
    <row r="40" spans="1:13" ht="12.75" customHeight="1" x14ac:dyDescent="0.25">
      <c r="A40" s="12"/>
      <c r="C40" s="12" t="s">
        <v>339</v>
      </c>
      <c r="D40" s="326"/>
      <c r="E40" s="330">
        <v>1750</v>
      </c>
      <c r="F40" s="657">
        <f>+'2-Bilan-Balans'!$G$25+'2-Bilan-Balans'!$G$26</f>
        <v>0</v>
      </c>
      <c r="G40" s="656"/>
      <c r="I40" s="383"/>
      <c r="J40" s="656">
        <f>+'17-Ex précédent-Vorig boekjaar'!$G$25+'17-Ex précédent-Vorig boekjaar'!$G$26</f>
        <v>0</v>
      </c>
      <c r="K40" s="656"/>
      <c r="L40" s="382"/>
      <c r="M40" s="407"/>
    </row>
    <row r="41" spans="1:13" ht="12.75" customHeight="1" x14ac:dyDescent="0.25">
      <c r="A41" s="12"/>
      <c r="C41" s="12" t="s">
        <v>340</v>
      </c>
      <c r="D41" s="326"/>
      <c r="E41" s="330">
        <v>1751</v>
      </c>
      <c r="F41" s="657">
        <v>0</v>
      </c>
      <c r="G41" s="656"/>
      <c r="I41" s="383"/>
      <c r="J41" s="656">
        <v>0</v>
      </c>
      <c r="K41" s="656"/>
      <c r="L41" s="382"/>
      <c r="M41" s="407"/>
    </row>
    <row r="42" spans="1:13" ht="12.75" customHeight="1" x14ac:dyDescent="0.25">
      <c r="A42" s="12"/>
      <c r="B42" s="648" t="s">
        <v>574</v>
      </c>
      <c r="C42" s="648"/>
      <c r="D42" s="326"/>
      <c r="E42" s="330">
        <v>176</v>
      </c>
      <c r="F42" s="389"/>
      <c r="G42" s="382">
        <v>0</v>
      </c>
      <c r="I42" s="383"/>
      <c r="J42" s="390"/>
      <c r="K42" s="382">
        <v>0</v>
      </c>
      <c r="L42" s="382"/>
      <c r="M42" s="407"/>
    </row>
    <row r="43" spans="1:13" ht="12.75" customHeight="1" x14ac:dyDescent="0.25">
      <c r="A43" s="12"/>
      <c r="B43" s="648" t="s">
        <v>615</v>
      </c>
      <c r="C43" s="648"/>
      <c r="D43" s="326"/>
      <c r="E43" s="330">
        <v>179</v>
      </c>
      <c r="F43" s="389"/>
      <c r="G43" s="382">
        <f>SUM(F44:F46)</f>
        <v>0</v>
      </c>
      <c r="I43" s="383"/>
      <c r="J43" s="390"/>
      <c r="K43" s="382">
        <f>SUM(J44:J46)</f>
        <v>0</v>
      </c>
      <c r="L43" s="382"/>
      <c r="M43" s="407"/>
    </row>
    <row r="44" spans="1:13" ht="12.75" customHeight="1" x14ac:dyDescent="0.25">
      <c r="A44" s="12"/>
      <c r="C44" s="12" t="s">
        <v>341</v>
      </c>
      <c r="D44" s="326"/>
      <c r="E44" s="330">
        <v>1790</v>
      </c>
      <c r="F44" s="657">
        <f>+'2-Bilan-Balans'!$G$27</f>
        <v>0</v>
      </c>
      <c r="G44" s="656"/>
      <c r="I44" s="383"/>
      <c r="J44" s="656">
        <f>+'17-Ex précédent-Vorig boekjaar'!$G$27</f>
        <v>0</v>
      </c>
      <c r="K44" s="656"/>
      <c r="L44" s="382"/>
      <c r="M44" s="407"/>
    </row>
    <row r="45" spans="1:13" s="9" customFormat="1" ht="26.25" customHeight="1" x14ac:dyDescent="0.25">
      <c r="A45" s="6"/>
      <c r="C45" s="6" t="s">
        <v>342</v>
      </c>
      <c r="D45" s="326"/>
      <c r="E45" s="331">
        <v>1791</v>
      </c>
      <c r="F45" s="658">
        <f>+'2-Bilan-Balans'!$G$28</f>
        <v>0</v>
      </c>
      <c r="G45" s="659"/>
      <c r="H45" s="396"/>
      <c r="I45" s="397"/>
      <c r="J45" s="659">
        <f>+'17-Ex précédent-Vorig boekjaar'!$G$28</f>
        <v>0</v>
      </c>
      <c r="K45" s="659"/>
      <c r="L45" s="396"/>
      <c r="M45" s="408"/>
    </row>
    <row r="46" spans="1:13" ht="12.75" customHeight="1" x14ac:dyDescent="0.25">
      <c r="A46" s="12"/>
      <c r="C46" s="12" t="s">
        <v>343</v>
      </c>
      <c r="D46" s="12"/>
      <c r="E46" s="330">
        <v>1792</v>
      </c>
      <c r="F46" s="657">
        <f>+'2-Bilan-Balans'!$G$29</f>
        <v>0</v>
      </c>
      <c r="G46" s="656"/>
      <c r="I46" s="383"/>
      <c r="J46" s="656">
        <f>+'17-Ex précédent-Vorig boekjaar'!$G$29</f>
        <v>0</v>
      </c>
      <c r="K46" s="656"/>
      <c r="L46" s="382"/>
      <c r="M46" s="407"/>
    </row>
    <row r="47" spans="1:13" ht="6" customHeight="1" x14ac:dyDescent="0.25">
      <c r="A47" s="14"/>
      <c r="B47" s="14"/>
      <c r="C47" s="14"/>
      <c r="D47" s="326"/>
      <c r="E47" s="330"/>
      <c r="F47" s="389"/>
      <c r="I47" s="383"/>
      <c r="J47" s="390"/>
      <c r="K47" s="382"/>
      <c r="L47" s="382"/>
      <c r="M47" s="407"/>
    </row>
    <row r="48" spans="1:13" ht="12.75" customHeight="1" x14ac:dyDescent="0.25">
      <c r="A48" s="655" t="s">
        <v>616</v>
      </c>
      <c r="B48" s="655"/>
      <c r="C48" s="655"/>
      <c r="D48" s="326"/>
      <c r="E48" s="330" t="s">
        <v>537</v>
      </c>
      <c r="F48" s="384"/>
      <c r="G48" s="683">
        <f>G49+G50+G53+G56+G57+G60</f>
        <v>0</v>
      </c>
      <c r="H48" s="683"/>
      <c r="I48" s="383"/>
      <c r="J48" s="387"/>
      <c r="K48" s="683">
        <f>K49+K50+K53+K56+K57+K60</f>
        <v>0</v>
      </c>
      <c r="L48" s="683"/>
      <c r="M48" s="407"/>
    </row>
    <row r="49" spans="1:13" ht="12.75" customHeight="1" x14ac:dyDescent="0.25">
      <c r="A49" s="12"/>
      <c r="B49" s="648" t="s">
        <v>760</v>
      </c>
      <c r="C49" s="648"/>
      <c r="D49" s="326" t="s">
        <v>862</v>
      </c>
      <c r="E49" s="330">
        <v>42</v>
      </c>
      <c r="F49" s="384"/>
      <c r="G49" s="382">
        <f>+'2-Bilan-Balans'!$G$127</f>
        <v>0</v>
      </c>
      <c r="I49" s="383"/>
      <c r="J49" s="387"/>
      <c r="K49" s="382">
        <f>+'17-Ex précédent-Vorig boekjaar'!$G$128</f>
        <v>0</v>
      </c>
      <c r="L49" s="382"/>
      <c r="M49" s="407"/>
    </row>
    <row r="50" spans="1:13" ht="12.75" customHeight="1" x14ac:dyDescent="0.25">
      <c r="A50" s="12"/>
      <c r="B50" s="648" t="s">
        <v>575</v>
      </c>
      <c r="C50" s="648"/>
      <c r="D50" s="326"/>
      <c r="E50" s="330">
        <v>43</v>
      </c>
      <c r="F50" s="384"/>
      <c r="G50" s="382">
        <f>SUM(F51:F52)</f>
        <v>0</v>
      </c>
      <c r="I50" s="383"/>
      <c r="J50" s="387"/>
      <c r="K50" s="382">
        <f>SUM(J51:J52)</f>
        <v>0</v>
      </c>
      <c r="L50" s="382"/>
      <c r="M50" s="407"/>
    </row>
    <row r="51" spans="1:13" ht="12.75" customHeight="1" x14ac:dyDescent="0.25">
      <c r="A51" s="12"/>
      <c r="B51" s="149"/>
      <c r="C51" s="12" t="s">
        <v>617</v>
      </c>
      <c r="D51" s="326"/>
      <c r="E51" s="330" t="s">
        <v>538</v>
      </c>
      <c r="F51" s="657">
        <f>+'2-Bilan-Balans'!$G$140+'2-Bilan-Balans'!$G$141+'2-Bilan-Balans'!$G$142</f>
        <v>0</v>
      </c>
      <c r="G51" s="656"/>
      <c r="I51" s="383"/>
      <c r="J51" s="656">
        <f>+'17-Ex précédent-Vorig boekjaar'!$G$141+'17-Ex précédent-Vorig boekjaar'!$G$142+'17-Ex précédent-Vorig boekjaar'!$G$143</f>
        <v>0</v>
      </c>
      <c r="K51" s="656"/>
      <c r="L51" s="382"/>
      <c r="M51" s="407"/>
    </row>
    <row r="52" spans="1:13" ht="12.75" customHeight="1" x14ac:dyDescent="0.25">
      <c r="A52" s="12"/>
      <c r="B52" s="149"/>
      <c r="C52" s="12" t="s">
        <v>338</v>
      </c>
      <c r="D52" s="326"/>
      <c r="E52" s="330">
        <v>439</v>
      </c>
      <c r="F52" s="657">
        <f>+'2-Bilan-Balans'!$G$143</f>
        <v>0</v>
      </c>
      <c r="G52" s="656"/>
      <c r="I52" s="383"/>
      <c r="J52" s="656">
        <f>+'17-Ex précédent-Vorig boekjaar'!$G$144</f>
        <v>0</v>
      </c>
      <c r="K52" s="656"/>
      <c r="L52" s="382"/>
      <c r="M52" s="407"/>
    </row>
    <row r="53" spans="1:13" ht="12.75" customHeight="1" x14ac:dyDescent="0.25">
      <c r="A53" s="12"/>
      <c r="B53" s="648" t="s">
        <v>573</v>
      </c>
      <c r="C53" s="648"/>
      <c r="D53" s="326"/>
      <c r="E53" s="330">
        <v>44</v>
      </c>
      <c r="F53" s="384"/>
      <c r="G53" s="382">
        <f>SUM(F54:F55)</f>
        <v>0</v>
      </c>
      <c r="I53" s="383"/>
      <c r="J53" s="387"/>
      <c r="K53" s="382">
        <f>SUM(J54:J55)</f>
        <v>0</v>
      </c>
      <c r="L53" s="382"/>
      <c r="M53" s="407"/>
    </row>
    <row r="54" spans="1:13" ht="12.75" customHeight="1" x14ac:dyDescent="0.25">
      <c r="A54" s="12"/>
      <c r="B54" s="149"/>
      <c r="C54" s="12" t="s">
        <v>140</v>
      </c>
      <c r="D54" s="326"/>
      <c r="E54" s="330" t="s">
        <v>539</v>
      </c>
      <c r="F54" s="657">
        <f>+'2-Bilan-Balans'!$G$145</f>
        <v>0</v>
      </c>
      <c r="G54" s="656"/>
      <c r="I54" s="383"/>
      <c r="J54" s="656">
        <f>+'17-Ex précédent-Vorig boekjaar'!$G$146</f>
        <v>0</v>
      </c>
      <c r="K54" s="656"/>
      <c r="L54" s="382"/>
      <c r="M54" s="407"/>
    </row>
    <row r="55" spans="1:13" ht="12.75" customHeight="1" x14ac:dyDescent="0.25">
      <c r="A55" s="12"/>
      <c r="B55" s="149"/>
      <c r="C55" s="12" t="s">
        <v>340</v>
      </c>
      <c r="D55" s="326"/>
      <c r="E55" s="330">
        <v>441</v>
      </c>
      <c r="F55" s="657">
        <v>0</v>
      </c>
      <c r="G55" s="656"/>
      <c r="I55" s="383"/>
      <c r="J55" s="656">
        <v>0</v>
      </c>
      <c r="K55" s="656"/>
      <c r="L55" s="382"/>
      <c r="M55" s="407"/>
    </row>
    <row r="56" spans="1:13" ht="12.75" customHeight="1" x14ac:dyDescent="0.25">
      <c r="A56" s="12"/>
      <c r="B56" s="648" t="s">
        <v>574</v>
      </c>
      <c r="C56" s="648"/>
      <c r="D56" s="326"/>
      <c r="E56" s="330">
        <v>46</v>
      </c>
      <c r="F56" s="384"/>
      <c r="G56" s="420">
        <v>0</v>
      </c>
      <c r="I56" s="383"/>
      <c r="J56" s="387"/>
      <c r="K56" s="382">
        <v>0</v>
      </c>
      <c r="L56" s="382"/>
      <c r="M56" s="407"/>
    </row>
    <row r="57" spans="1:13" s="9" customFormat="1" x14ac:dyDescent="0.25">
      <c r="A57" s="6"/>
      <c r="B57" s="653" t="s">
        <v>145</v>
      </c>
      <c r="C57" s="653"/>
      <c r="D57" s="326" t="s">
        <v>862</v>
      </c>
      <c r="E57" s="331">
        <v>45</v>
      </c>
      <c r="F57" s="395"/>
      <c r="G57" s="382">
        <f>SUM(F58:F60)</f>
        <v>0</v>
      </c>
      <c r="H57" s="396"/>
      <c r="I57" s="397"/>
      <c r="J57" s="398"/>
      <c r="K57" s="382">
        <f>SUM(J58:J60)</f>
        <v>0</v>
      </c>
      <c r="L57" s="396"/>
      <c r="M57" s="408"/>
    </row>
    <row r="58" spans="1:13" ht="12.75" customHeight="1" x14ac:dyDescent="0.25">
      <c r="A58" s="12"/>
      <c r="B58" s="149"/>
      <c r="C58" s="12" t="s">
        <v>344</v>
      </c>
      <c r="D58" s="326"/>
      <c r="E58" s="330" t="s">
        <v>540</v>
      </c>
      <c r="F58" s="657">
        <f>+'2-Bilan-Balans'!$G$152+'2-Bilan-Balans'!$G$153</f>
        <v>0</v>
      </c>
      <c r="G58" s="656"/>
      <c r="I58" s="383"/>
      <c r="J58" s="656">
        <f>+'17-Ex précédent-Vorig boekjaar'!$G$153+'17-Ex précédent-Vorig boekjaar'!$G$154</f>
        <v>0</v>
      </c>
      <c r="K58" s="656"/>
      <c r="L58" s="382"/>
      <c r="M58" s="407"/>
    </row>
    <row r="59" spans="1:13" ht="12.75" customHeight="1" x14ac:dyDescent="0.25">
      <c r="A59" s="12"/>
      <c r="B59" s="149"/>
      <c r="C59" s="12" t="s">
        <v>345</v>
      </c>
      <c r="D59" s="326"/>
      <c r="E59" s="330" t="s">
        <v>541</v>
      </c>
      <c r="F59" s="657">
        <f>+'2-Bilan-Balans'!$G$154+'2-Bilan-Balans'!$G$155+'2-Bilan-Balans'!$G$156+'2-Bilan-Balans'!$G$157+'2-Bilan-Balans'!$G$158+'2-Bilan-Balans'!$G$159+'2-Bilan-Balans'!$G$160+'2-Bilan-Balans'!$G$161</f>
        <v>0</v>
      </c>
      <c r="G59" s="656"/>
      <c r="I59" s="383"/>
      <c r="J59" s="656">
        <f>+'17-Ex précédent-Vorig boekjaar'!$G$155+'17-Ex précédent-Vorig boekjaar'!$G$156+'17-Ex précédent-Vorig boekjaar'!$G$157+'17-Ex précédent-Vorig boekjaar'!$G$158+'17-Ex précédent-Vorig boekjaar'!$G$159+'17-Ex précédent-Vorig boekjaar'!$G$160+'17-Ex précédent-Vorig boekjaar'!$G$161+'17-Ex précédent-Vorig boekjaar'!$G$162</f>
        <v>0</v>
      </c>
      <c r="K59" s="656"/>
      <c r="L59" s="382"/>
      <c r="M59" s="407"/>
    </row>
    <row r="60" spans="1:13" ht="12.75" customHeight="1" x14ac:dyDescent="0.25">
      <c r="A60" s="12"/>
      <c r="B60" s="648" t="s">
        <v>576</v>
      </c>
      <c r="C60" s="648"/>
      <c r="D60" s="326"/>
      <c r="E60" s="330">
        <v>48</v>
      </c>
      <c r="F60" s="384"/>
      <c r="G60" s="382">
        <f>SUM(F61:F63)</f>
        <v>0</v>
      </c>
      <c r="I60" s="383"/>
      <c r="J60" s="387"/>
      <c r="K60" s="382">
        <f>SUM(J61:J63)</f>
        <v>0</v>
      </c>
      <c r="L60" s="382"/>
      <c r="M60" s="407"/>
    </row>
    <row r="61" spans="1:13" s="9" customFormat="1" ht="26.25" customHeight="1" x14ac:dyDescent="0.25">
      <c r="A61" s="6"/>
      <c r="B61" s="441"/>
      <c r="C61" s="6" t="s">
        <v>869</v>
      </c>
      <c r="D61" s="2"/>
      <c r="E61" s="331" t="s">
        <v>542</v>
      </c>
      <c r="F61" s="658">
        <v>0</v>
      </c>
      <c r="G61" s="659"/>
      <c r="H61" s="396"/>
      <c r="I61" s="397"/>
      <c r="J61" s="659">
        <v>0</v>
      </c>
      <c r="K61" s="659"/>
      <c r="L61" s="396"/>
      <c r="M61" s="408"/>
    </row>
    <row r="62" spans="1:13" ht="12.75" customHeight="1" x14ac:dyDescent="0.25">
      <c r="A62" s="12"/>
      <c r="B62" s="149"/>
      <c r="C62" s="12" t="s">
        <v>346</v>
      </c>
      <c r="D62" s="326"/>
      <c r="E62" s="330">
        <v>4890</v>
      </c>
      <c r="F62" s="657">
        <v>0</v>
      </c>
      <c r="G62" s="656"/>
      <c r="I62" s="383"/>
      <c r="J62" s="656">
        <v>0</v>
      </c>
      <c r="K62" s="656"/>
      <c r="L62" s="382"/>
      <c r="M62" s="407"/>
    </row>
    <row r="63" spans="1:13" s="9" customFormat="1" ht="26.25" customHeight="1" x14ac:dyDescent="0.25">
      <c r="A63" s="6"/>
      <c r="B63" s="441"/>
      <c r="C63" s="374" t="s">
        <v>878</v>
      </c>
      <c r="D63" s="2"/>
      <c r="E63" s="331" t="s">
        <v>585</v>
      </c>
      <c r="F63" s="658">
        <f>+'2-Bilan-Balans'!$G$163</f>
        <v>0</v>
      </c>
      <c r="G63" s="659"/>
      <c r="H63" s="396"/>
      <c r="I63" s="397"/>
      <c r="J63" s="659">
        <f>+'17-Ex précédent-Vorig boekjaar'!$G$164</f>
        <v>0</v>
      </c>
      <c r="K63" s="659"/>
      <c r="L63" s="396"/>
      <c r="M63" s="408"/>
    </row>
    <row r="64" spans="1:13" ht="6" customHeight="1" x14ac:dyDescent="0.25">
      <c r="A64" s="14"/>
      <c r="B64" s="14"/>
      <c r="C64" s="14"/>
      <c r="D64" s="326"/>
      <c r="E64" s="330"/>
      <c r="F64" s="389"/>
      <c r="I64" s="383"/>
      <c r="J64" s="390"/>
      <c r="K64" s="382"/>
      <c r="L64" s="382"/>
      <c r="M64" s="407"/>
    </row>
    <row r="65" spans="1:13" ht="12.75" customHeight="1" x14ac:dyDescent="0.25">
      <c r="A65" s="655" t="s">
        <v>347</v>
      </c>
      <c r="B65" s="655"/>
      <c r="C65" s="655"/>
      <c r="D65" s="326" t="s">
        <v>862</v>
      </c>
      <c r="E65" s="330" t="s">
        <v>543</v>
      </c>
      <c r="F65" s="384"/>
      <c r="G65" s="683">
        <f>'2-Bilan-Balans'!$G$184+'2-Bilan-Balans'!$G$185+'2-Bilan-Balans'!$G$186+'2-Bilan-Balans'!$G$187+'2-Bilan-Balans'!$G$189</f>
        <v>0</v>
      </c>
      <c r="H65" s="683"/>
      <c r="I65" s="383"/>
      <c r="J65" s="387"/>
      <c r="K65" s="683">
        <f>'17-Ex précédent-Vorig boekjaar'!$G$185+'17-Ex précédent-Vorig boekjaar'!$G$186+'17-Ex précédent-Vorig boekjaar'!$G$187+'17-Ex précédent-Vorig boekjaar'!$G$188+'17-Ex précédent-Vorig boekjaar'!$G$190</f>
        <v>0</v>
      </c>
      <c r="L65" s="683"/>
      <c r="M65" s="407"/>
    </row>
    <row r="66" spans="1:13" ht="5.25" customHeight="1" x14ac:dyDescent="0.25">
      <c r="A66" s="14"/>
      <c r="B66" s="14"/>
      <c r="C66" s="14"/>
      <c r="D66" s="326"/>
      <c r="E66" s="338"/>
      <c r="F66" s="412"/>
      <c r="G66" s="385"/>
      <c r="H66" s="385"/>
      <c r="I66" s="414"/>
      <c r="J66" s="421"/>
      <c r="K66" s="385"/>
      <c r="L66" s="385"/>
      <c r="M66" s="416"/>
    </row>
    <row r="67" spans="1:13" s="15" customFormat="1" ht="21.75" customHeight="1" thickBot="1" x14ac:dyDescent="0.3">
      <c r="A67" s="676" t="s">
        <v>577</v>
      </c>
      <c r="B67" s="676"/>
      <c r="C67" s="676"/>
      <c r="D67" s="336"/>
      <c r="E67" s="339" t="s">
        <v>579</v>
      </c>
      <c r="F67" s="672">
        <f>G6+G20+G30</f>
        <v>0</v>
      </c>
      <c r="G67" s="673"/>
      <c r="H67" s="673"/>
      <c r="I67" s="674"/>
      <c r="J67" s="670">
        <f>K6+K20+K30</f>
        <v>0</v>
      </c>
      <c r="K67" s="670"/>
      <c r="L67" s="670"/>
      <c r="M67" s="671"/>
    </row>
    <row r="68" spans="1:13" x14ac:dyDescent="0.25">
      <c r="A68" s="322"/>
      <c r="B68" s="322"/>
      <c r="C68" s="322"/>
      <c r="D68" s="335"/>
      <c r="E68" s="18"/>
      <c r="F68" s="422"/>
      <c r="G68" s="422"/>
      <c r="H68" s="422"/>
      <c r="I68" s="422"/>
      <c r="J68" s="423"/>
      <c r="K68" s="423"/>
      <c r="L68" s="423"/>
      <c r="M68" s="423"/>
    </row>
  </sheetData>
  <mergeCells count="105">
    <mergeCell ref="G20:H20"/>
    <mergeCell ref="K6:L6"/>
    <mergeCell ref="K1:M1"/>
    <mergeCell ref="F3:I3"/>
    <mergeCell ref="J3:M3"/>
    <mergeCell ref="J4:M4"/>
    <mergeCell ref="K20:L20"/>
    <mergeCell ref="K8:L8"/>
    <mergeCell ref="K12:L12"/>
    <mergeCell ref="A65:C65"/>
    <mergeCell ref="G8:H8"/>
    <mergeCell ref="B60:C60"/>
    <mergeCell ref="B50:C50"/>
    <mergeCell ref="A22:C22"/>
    <mergeCell ref="G65:H65"/>
    <mergeCell ref="G12:H12"/>
    <mergeCell ref="B39:C39"/>
    <mergeCell ref="B43:C43"/>
    <mergeCell ref="F40:G40"/>
    <mergeCell ref="F52:G52"/>
    <mergeCell ref="F63:G63"/>
    <mergeCell ref="A18:C18"/>
    <mergeCell ref="B49:C49"/>
    <mergeCell ref="F23:G23"/>
    <mergeCell ref="F24:G24"/>
    <mergeCell ref="G32:H32"/>
    <mergeCell ref="F34:G34"/>
    <mergeCell ref="G30:H30"/>
    <mergeCell ref="G28:H28"/>
    <mergeCell ref="F41:G41"/>
    <mergeCell ref="F44:G44"/>
    <mergeCell ref="G48:H48"/>
    <mergeCell ref="A12:C12"/>
    <mergeCell ref="A3:C3"/>
    <mergeCell ref="A1:B1"/>
    <mergeCell ref="A6:C6"/>
    <mergeCell ref="A4:C4"/>
    <mergeCell ref="A8:C8"/>
    <mergeCell ref="G6:H6"/>
    <mergeCell ref="J45:K45"/>
    <mergeCell ref="J38:K38"/>
    <mergeCell ref="A30:C30"/>
    <mergeCell ref="J34:K34"/>
    <mergeCell ref="J35:K35"/>
    <mergeCell ref="J36:K36"/>
    <mergeCell ref="J37:K37"/>
    <mergeCell ref="A32:C32"/>
    <mergeCell ref="F37:G37"/>
    <mergeCell ref="F38:G38"/>
    <mergeCell ref="F35:G35"/>
    <mergeCell ref="B33:C33"/>
    <mergeCell ref="K14:L14"/>
    <mergeCell ref="F26:G26"/>
    <mergeCell ref="G14:H14"/>
    <mergeCell ref="G16:H16"/>
    <mergeCell ref="G18:H18"/>
    <mergeCell ref="K16:L16"/>
    <mergeCell ref="J55:K55"/>
    <mergeCell ref="J61:K61"/>
    <mergeCell ref="A14:C14"/>
    <mergeCell ref="A20:C20"/>
    <mergeCell ref="A28:C28"/>
    <mergeCell ref="J46:K46"/>
    <mergeCell ref="K48:L48"/>
    <mergeCell ref="J44:K44"/>
    <mergeCell ref="F61:G61"/>
    <mergeCell ref="F54:G54"/>
    <mergeCell ref="F55:G55"/>
    <mergeCell ref="F58:G58"/>
    <mergeCell ref="F59:G59"/>
    <mergeCell ref="J58:K58"/>
    <mergeCell ref="J59:K59"/>
    <mergeCell ref="B53:C53"/>
    <mergeCell ref="B56:C56"/>
    <mergeCell ref="B57:C57"/>
    <mergeCell ref="J26:K26"/>
    <mergeCell ref="F25:G25"/>
    <mergeCell ref="G22:H22"/>
    <mergeCell ref="K22:L22"/>
    <mergeCell ref="B42:C42"/>
    <mergeCell ref="K18:L18"/>
    <mergeCell ref="K65:L65"/>
    <mergeCell ref="A16:C16"/>
    <mergeCell ref="J52:K52"/>
    <mergeCell ref="J54:K54"/>
    <mergeCell ref="J51:K51"/>
    <mergeCell ref="J40:K40"/>
    <mergeCell ref="J41:K41"/>
    <mergeCell ref="J67:M67"/>
    <mergeCell ref="J63:K63"/>
    <mergeCell ref="J62:K62"/>
    <mergeCell ref="F67:I67"/>
    <mergeCell ref="F62:G62"/>
    <mergeCell ref="A67:C67"/>
    <mergeCell ref="K28:L28"/>
    <mergeCell ref="K30:L30"/>
    <mergeCell ref="K32:L32"/>
    <mergeCell ref="F36:G36"/>
    <mergeCell ref="F51:G51"/>
    <mergeCell ref="A48:C48"/>
    <mergeCell ref="F45:G45"/>
    <mergeCell ref="F46:G46"/>
    <mergeCell ref="J23:K23"/>
    <mergeCell ref="J24:K24"/>
    <mergeCell ref="J25:K25"/>
  </mergeCells>
  <phoneticPr fontId="21" type="noConversion"/>
  <printOptions horizontalCentered="1"/>
  <pageMargins left="0" right="0" top="0.39370078740157483" bottom="0.39370078740157483" header="0.39370078740157483" footer="0.51181102362204722"/>
  <pageSetup paperSize="9" scale="95" orientation="portrait" r:id="rId1"/>
  <headerFooter alignWithMargins="0"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O61"/>
  <sheetViews>
    <sheetView view="pageBreakPreview" topLeftCell="D1" zoomScale="120" zoomScaleNormal="100" zoomScaleSheetLayoutView="120" workbookViewId="0">
      <selection activeCell="N1" sqref="N1"/>
    </sheetView>
  </sheetViews>
  <sheetFormatPr baseColWidth="10" defaultColWidth="8" defaultRowHeight="13.2" x14ac:dyDescent="0.25"/>
  <cols>
    <col min="1" max="2" width="3.33203125" style="9" customWidth="1"/>
    <col min="3" max="3" width="42.6640625" style="9" customWidth="1"/>
    <col min="4" max="4" width="5.33203125" style="9" bestFit="1" customWidth="1"/>
    <col min="5" max="5" width="5.44140625" style="9" bestFit="1" customWidth="1"/>
    <col min="6" max="6" width="3.44140625" style="424" customWidth="1"/>
    <col min="7" max="7" width="12.6640625" style="424" bestFit="1" customWidth="1"/>
    <col min="8" max="8" width="2.88671875" style="424" customWidth="1"/>
    <col min="9" max="9" width="1.33203125" style="424" customWidth="1"/>
    <col min="10" max="10" width="3.44140625" style="424" customWidth="1"/>
    <col min="11" max="11" width="12.33203125" style="424" customWidth="1"/>
    <col min="12" max="12" width="2.88671875" style="424" customWidth="1"/>
    <col min="13" max="13" width="1.33203125" style="424" customWidth="1"/>
    <col min="14" max="16384" width="8" style="9"/>
  </cols>
  <sheetData>
    <row r="1" spans="1:15" ht="15.75" customHeight="1" x14ac:dyDescent="0.25">
      <c r="A1" s="651" t="s">
        <v>308</v>
      </c>
      <c r="B1" s="652"/>
      <c r="C1" s="440" t="str">
        <f>"BE 0"&amp;+'1-Don. générales-Algemene geg.'!$D$25</f>
        <v>BE 0</v>
      </c>
      <c r="D1" s="324"/>
      <c r="E1" s="16"/>
      <c r="F1" s="372"/>
      <c r="G1" s="372"/>
      <c r="H1" s="372"/>
      <c r="I1" s="372"/>
      <c r="J1" s="373"/>
      <c r="K1" s="664" t="s">
        <v>929</v>
      </c>
      <c r="L1" s="662"/>
      <c r="M1" s="663"/>
    </row>
    <row r="2" spans="1:15" ht="9" customHeight="1" x14ac:dyDescent="0.25">
      <c r="A2" s="315"/>
      <c r="B2" s="316"/>
      <c r="C2" s="325"/>
      <c r="D2" s="317"/>
      <c r="E2" s="318"/>
      <c r="F2" s="374"/>
      <c r="G2" s="374"/>
      <c r="H2" s="374"/>
      <c r="I2" s="375"/>
      <c r="J2" s="376"/>
      <c r="K2" s="376"/>
      <c r="L2" s="376"/>
      <c r="N2" s="326"/>
    </row>
    <row r="3" spans="1:15" ht="15.75" customHeight="1" x14ac:dyDescent="0.25">
      <c r="A3" s="685" t="s">
        <v>844</v>
      </c>
      <c r="B3" s="685"/>
      <c r="C3" s="685"/>
      <c r="D3" s="317"/>
      <c r="E3" s="318"/>
      <c r="F3" s="374"/>
      <c r="G3" s="374"/>
      <c r="H3" s="374"/>
      <c r="I3" s="375"/>
      <c r="J3" s="376"/>
      <c r="K3" s="376"/>
      <c r="L3" s="376"/>
    </row>
    <row r="4" spans="1:15" ht="9" customHeight="1" x14ac:dyDescent="0.25">
      <c r="A4" s="315"/>
      <c r="B4" s="316"/>
      <c r="C4" s="325"/>
      <c r="D4" s="317"/>
      <c r="E4" s="318"/>
      <c r="F4" s="374"/>
      <c r="G4" s="374"/>
      <c r="H4" s="374"/>
      <c r="I4" s="375"/>
      <c r="J4" s="376"/>
      <c r="K4" s="376"/>
      <c r="L4" s="376"/>
      <c r="N4" s="326"/>
    </row>
    <row r="5" spans="1:15" ht="13.5" customHeight="1" thickBot="1" x14ac:dyDescent="0.3">
      <c r="A5" s="6"/>
      <c r="B5" s="6"/>
      <c r="C5" s="313"/>
      <c r="D5" s="369" t="s">
        <v>291</v>
      </c>
      <c r="E5" s="342" t="s">
        <v>219</v>
      </c>
      <c r="F5" s="690" t="s">
        <v>932</v>
      </c>
      <c r="G5" s="691"/>
      <c r="H5" s="691"/>
      <c r="I5" s="692"/>
      <c r="J5" s="693" t="s">
        <v>933</v>
      </c>
      <c r="K5" s="693"/>
      <c r="L5" s="693"/>
      <c r="M5" s="694"/>
    </row>
    <row r="6" spans="1:15" customFormat="1" ht="9" customHeight="1" x14ac:dyDescent="0.25">
      <c r="A6" s="11"/>
      <c r="B6" s="12"/>
      <c r="C6" s="12"/>
      <c r="D6" s="326"/>
      <c r="E6" s="327"/>
      <c r="F6" s="377"/>
      <c r="G6" s="378"/>
      <c r="H6" s="378"/>
      <c r="I6" s="379"/>
      <c r="J6" s="668"/>
      <c r="K6" s="668"/>
      <c r="L6" s="668"/>
      <c r="M6" s="669"/>
      <c r="O6" s="326"/>
    </row>
    <row r="7" spans="1:15" ht="12.75" customHeight="1" x14ac:dyDescent="0.25">
      <c r="A7" s="697" t="s">
        <v>438</v>
      </c>
      <c r="B7" s="697"/>
      <c r="C7" s="697"/>
      <c r="D7" s="312"/>
      <c r="E7" s="343" t="s">
        <v>221</v>
      </c>
      <c r="F7" s="409"/>
      <c r="G7" s="683">
        <f>SUM(G8:G12)</f>
        <v>0</v>
      </c>
      <c r="H7" s="683"/>
      <c r="I7" s="397"/>
      <c r="J7" s="374"/>
      <c r="K7" s="683">
        <f>SUM(K8:K12)</f>
        <v>0</v>
      </c>
      <c r="L7" s="683"/>
      <c r="M7" s="408"/>
    </row>
    <row r="8" spans="1:15" ht="12.75" customHeight="1" x14ac:dyDescent="0.25">
      <c r="A8" s="6"/>
      <c r="B8" s="653" t="s">
        <v>300</v>
      </c>
      <c r="C8" s="653"/>
      <c r="D8" s="2" t="s">
        <v>863</v>
      </c>
      <c r="E8" s="343">
        <v>70</v>
      </c>
      <c r="F8" s="409"/>
      <c r="G8" s="374">
        <f>+'4-Cpt de Gest.-Beheersrekening'!$G$227-'4-Cpt de Gest.-Beheersrekening'!$G$275</f>
        <v>0</v>
      </c>
      <c r="H8" s="374"/>
      <c r="I8" s="397"/>
      <c r="J8" s="374"/>
      <c r="K8" s="374">
        <f>+'19-Ex préc.-Vorig boekjaar (3)'!$G$218-'19-Ex préc.-Vorig boekjaar (3)'!$G$266</f>
        <v>0</v>
      </c>
      <c r="L8" s="374"/>
      <c r="M8" s="408"/>
    </row>
    <row r="9" spans="1:15" ht="25.5" customHeight="1" x14ac:dyDescent="0.25">
      <c r="A9" s="6"/>
      <c r="B9" s="695" t="s">
        <v>879</v>
      </c>
      <c r="C9" s="695"/>
      <c r="D9" s="341" t="s">
        <v>19</v>
      </c>
      <c r="E9" s="344">
        <v>71</v>
      </c>
      <c r="F9" s="395"/>
      <c r="G9" s="396">
        <v>0</v>
      </c>
      <c r="H9" s="396"/>
      <c r="I9" s="397"/>
      <c r="J9" s="398"/>
      <c r="K9" s="396">
        <v>0</v>
      </c>
      <c r="L9" s="396"/>
      <c r="M9" s="408"/>
    </row>
    <row r="10" spans="1:15" ht="12" customHeight="1" x14ac:dyDescent="0.25">
      <c r="A10" s="6"/>
      <c r="B10" s="653" t="s">
        <v>439</v>
      </c>
      <c r="C10" s="653"/>
      <c r="D10" s="2"/>
      <c r="E10" s="343">
        <v>72</v>
      </c>
      <c r="F10" s="418"/>
      <c r="G10" s="374">
        <v>0</v>
      </c>
      <c r="H10" s="374"/>
      <c r="I10" s="397"/>
      <c r="J10" s="419"/>
      <c r="K10" s="374">
        <v>0</v>
      </c>
      <c r="L10" s="374"/>
      <c r="M10" s="408"/>
    </row>
    <row r="11" spans="1:15" ht="12.75" customHeight="1" x14ac:dyDescent="0.25">
      <c r="A11" s="6"/>
      <c r="B11" s="653" t="s">
        <v>303</v>
      </c>
      <c r="C11" s="653"/>
      <c r="D11" s="2" t="s">
        <v>863</v>
      </c>
      <c r="E11" s="343">
        <v>73</v>
      </c>
      <c r="F11" s="418"/>
      <c r="G11" s="374">
        <f>+'4-Cpt de Gest.-Beheersrekening'!$G$238</f>
        <v>0</v>
      </c>
      <c r="H11" s="374"/>
      <c r="I11" s="397"/>
      <c r="J11" s="419"/>
      <c r="K11" s="374">
        <f>+'19-Ex préc.-Vorig boekjaar (3)'!$G$229</f>
        <v>0</v>
      </c>
      <c r="L11" s="374"/>
      <c r="M11" s="408"/>
    </row>
    <row r="12" spans="1:15" x14ac:dyDescent="0.25">
      <c r="A12" s="6"/>
      <c r="B12" s="653" t="s">
        <v>440</v>
      </c>
      <c r="C12" s="653"/>
      <c r="D12" s="2"/>
      <c r="E12" s="343">
        <v>74</v>
      </c>
      <c r="F12" s="418"/>
      <c r="G12" s="374">
        <f>+'4-Cpt de Gest.-Beheersrekening'!$G$241</f>
        <v>0</v>
      </c>
      <c r="H12" s="374"/>
      <c r="I12" s="397"/>
      <c r="J12" s="419"/>
      <c r="K12" s="374">
        <f>+'19-Ex préc.-Vorig boekjaar (3)'!$G$232</f>
        <v>0</v>
      </c>
      <c r="L12" s="374"/>
      <c r="M12" s="408"/>
    </row>
    <row r="13" spans="1:15" ht="11.25" customHeight="1" x14ac:dyDescent="0.25">
      <c r="A13" s="340"/>
      <c r="B13" s="340"/>
      <c r="C13" s="340"/>
      <c r="D13" s="3"/>
      <c r="E13" s="343"/>
      <c r="F13" s="425"/>
      <c r="G13" s="426"/>
      <c r="H13" s="426"/>
      <c r="I13" s="427"/>
      <c r="J13" s="426"/>
      <c r="K13" s="426"/>
      <c r="L13" s="426"/>
      <c r="M13" s="428"/>
    </row>
    <row r="14" spans="1:15" ht="12" customHeight="1" x14ac:dyDescent="0.25">
      <c r="A14" s="697" t="s">
        <v>441</v>
      </c>
      <c r="B14" s="697"/>
      <c r="C14" s="697" t="s">
        <v>234</v>
      </c>
      <c r="D14" s="127"/>
      <c r="E14" s="343" t="s">
        <v>225</v>
      </c>
      <c r="F14" s="418"/>
      <c r="G14" s="683">
        <f>SUM(G15:G24)</f>
        <v>0</v>
      </c>
      <c r="H14" s="683"/>
      <c r="I14" s="397"/>
      <c r="J14" s="419"/>
      <c r="K14" s="683">
        <f>SUM(K15:K24)</f>
        <v>0</v>
      </c>
      <c r="L14" s="683"/>
      <c r="M14" s="408"/>
    </row>
    <row r="15" spans="1:15" x14ac:dyDescent="0.25">
      <c r="A15" s="6"/>
      <c r="B15" s="653" t="s">
        <v>442</v>
      </c>
      <c r="C15" s="653"/>
      <c r="D15" s="7"/>
      <c r="E15" s="343">
        <v>60</v>
      </c>
      <c r="F15" s="418"/>
      <c r="G15" s="374">
        <f>SUM(F16:G17)</f>
        <v>0</v>
      </c>
      <c r="H15" s="374"/>
      <c r="I15" s="397"/>
      <c r="J15" s="419"/>
      <c r="K15" s="374">
        <f>SUM(J16:K17)</f>
        <v>0</v>
      </c>
      <c r="L15" s="374"/>
      <c r="M15" s="408"/>
    </row>
    <row r="16" spans="1:15" ht="12.75" customHeight="1" x14ac:dyDescent="0.25">
      <c r="A16" s="6"/>
      <c r="C16" s="6" t="s">
        <v>301</v>
      </c>
      <c r="D16" s="7"/>
      <c r="E16" s="343" t="s">
        <v>226</v>
      </c>
      <c r="F16" s="657">
        <v>0</v>
      </c>
      <c r="G16" s="696"/>
      <c r="H16" s="374"/>
      <c r="I16" s="397"/>
      <c r="J16" s="656">
        <v>0</v>
      </c>
      <c r="K16" s="696"/>
      <c r="L16" s="374"/>
      <c r="M16" s="408"/>
    </row>
    <row r="17" spans="1:13" x14ac:dyDescent="0.25">
      <c r="A17" s="6"/>
      <c r="C17" s="6" t="s">
        <v>20</v>
      </c>
      <c r="D17" s="341" t="s">
        <v>19</v>
      </c>
      <c r="E17" s="344">
        <v>609</v>
      </c>
      <c r="F17" s="658">
        <v>0</v>
      </c>
      <c r="G17" s="659"/>
      <c r="H17" s="374"/>
      <c r="I17" s="397"/>
      <c r="J17" s="659">
        <v>0</v>
      </c>
      <c r="K17" s="659"/>
      <c r="L17" s="374"/>
      <c r="M17" s="408"/>
    </row>
    <row r="18" spans="1:13" x14ac:dyDescent="0.25">
      <c r="A18" s="6"/>
      <c r="B18" s="653" t="s">
        <v>443</v>
      </c>
      <c r="C18" s="653"/>
      <c r="D18" s="7"/>
      <c r="E18" s="343">
        <v>61</v>
      </c>
      <c r="F18" s="418"/>
      <c r="G18" s="374">
        <f>+'4-Cpt de Gest.-Beheersrekening'!$G$7</f>
        <v>0</v>
      </c>
      <c r="H18" s="374"/>
      <c r="I18" s="397"/>
      <c r="J18" s="419"/>
      <c r="K18" s="374">
        <f>+'19-Ex préc.-Vorig boekjaar (3)'!$G$7</f>
        <v>0</v>
      </c>
      <c r="L18" s="374"/>
      <c r="M18" s="408"/>
    </row>
    <row r="19" spans="1:13" x14ac:dyDescent="0.25">
      <c r="A19" s="6"/>
      <c r="B19" s="653" t="s">
        <v>23</v>
      </c>
      <c r="C19" s="653"/>
      <c r="D19" s="2" t="s">
        <v>863</v>
      </c>
      <c r="E19" s="344">
        <v>62</v>
      </c>
      <c r="F19" s="395"/>
      <c r="G19" s="396">
        <f>+'4-Cpt de Gest.-Beheersrekening'!$G$131</f>
        <v>0</v>
      </c>
      <c r="H19" s="396"/>
      <c r="I19" s="429"/>
      <c r="J19" s="398"/>
      <c r="K19" s="396">
        <f>+'19-Ex préc.-Vorig boekjaar (3)'!$G$122</f>
        <v>0</v>
      </c>
      <c r="L19" s="396"/>
      <c r="M19" s="430"/>
    </row>
    <row r="20" spans="1:13" ht="36.75" customHeight="1" x14ac:dyDescent="0.25">
      <c r="A20" s="6"/>
      <c r="B20" s="695" t="s">
        <v>311</v>
      </c>
      <c r="C20" s="695"/>
      <c r="D20" s="6"/>
      <c r="E20" s="344">
        <v>630</v>
      </c>
      <c r="F20" s="395"/>
      <c r="G20" s="396">
        <f>+'4-Cpt de Gest.-Beheersrekening'!$G$184+'4-Cpt de Gest.-Beheersrekening'!$G$185+'4-Cpt de Gest.-Beheersrekening'!G186+'4-Cpt de Gest.-Beheersrekening'!$G$187+'4-Cpt de Gest.-Beheersrekening'!$G$188</f>
        <v>0</v>
      </c>
      <c r="H20" s="396"/>
      <c r="I20" s="429"/>
      <c r="J20" s="398"/>
      <c r="K20" s="396">
        <f>+'19-Ex préc.-Vorig boekjaar (3)'!$G$175+'19-Ex préc.-Vorig boekjaar (3)'!$G$176+'19-Ex préc.-Vorig boekjaar (3)'!$G$177+'19-Ex préc.-Vorig boekjaar (3)'!$G$178+'19-Ex préc.-Vorig boekjaar (3)'!$G$179</f>
        <v>0</v>
      </c>
      <c r="L20" s="396"/>
      <c r="M20" s="430"/>
    </row>
    <row r="21" spans="1:13" ht="38.25" customHeight="1" x14ac:dyDescent="0.25">
      <c r="A21" s="6"/>
      <c r="B21" s="695" t="s">
        <v>22</v>
      </c>
      <c r="C21" s="695"/>
      <c r="D21" s="341" t="s">
        <v>863</v>
      </c>
      <c r="E21" s="344" t="s">
        <v>227</v>
      </c>
      <c r="F21" s="395"/>
      <c r="G21" s="396">
        <v>0</v>
      </c>
      <c r="H21" s="396"/>
      <c r="I21" s="397"/>
      <c r="J21" s="398"/>
      <c r="K21" s="396">
        <v>0</v>
      </c>
      <c r="L21" s="396"/>
      <c r="M21" s="408"/>
    </row>
    <row r="22" spans="1:13" ht="26.25" customHeight="1" x14ac:dyDescent="0.25">
      <c r="A22" s="6"/>
      <c r="B22" s="653" t="s">
        <v>302</v>
      </c>
      <c r="C22" s="653"/>
      <c r="D22" s="341" t="s">
        <v>863</v>
      </c>
      <c r="E22" s="344" t="s">
        <v>228</v>
      </c>
      <c r="F22" s="395"/>
      <c r="G22" s="396">
        <f>+'4-Cpt de Gest.-Beheersrekening'!$G$189+'4-Cpt de Gest.-Beheersrekening'!$G$190+'4-Cpt de Gest.-Beheersrekening'!$G$191+'4-Cpt de Gest.-Beheersrekening'!$G$192+'4-Cpt de Gest.-Beheersrekening'!$G$193+'4-Cpt de Gest.-Beheersrekening'!$G$194</f>
        <v>0</v>
      </c>
      <c r="H22" s="396"/>
      <c r="I22" s="397"/>
      <c r="J22" s="398"/>
      <c r="K22" s="396">
        <f>+'19-Ex préc.-Vorig boekjaar (3)'!$G$180+'19-Ex préc.-Vorig boekjaar (3)'!$G$181+'19-Ex préc.-Vorig boekjaar (3)'!$G$182+'19-Ex préc.-Vorig boekjaar (3)'!$G$183+'19-Ex préc.-Vorig boekjaar (3)'!$G$184+'19-Ex préc.-Vorig boekjaar (3)'!$G$185</f>
        <v>0</v>
      </c>
      <c r="L22" s="396"/>
      <c r="M22" s="408"/>
    </row>
    <row r="23" spans="1:13" x14ac:dyDescent="0.25">
      <c r="B23" s="653" t="s">
        <v>817</v>
      </c>
      <c r="C23" s="653"/>
      <c r="D23" s="2" t="s">
        <v>863</v>
      </c>
      <c r="E23" s="343" t="s">
        <v>229</v>
      </c>
      <c r="F23" s="418"/>
      <c r="G23" s="374">
        <f>+'4-Cpt de Gest.-Beheersrekening'!$G$197+'4-Cpt de Gest.-Beheersrekening'!$G$198+'4-Cpt de Gest.-Beheersrekening'!$G$199</f>
        <v>0</v>
      </c>
      <c r="H23" s="374"/>
      <c r="I23" s="397"/>
      <c r="J23" s="419"/>
      <c r="K23" s="374">
        <f>+'19-Ex préc.-Vorig boekjaar (3)'!$G$188+'19-Ex préc.-Vorig boekjaar (3)'!$G$189+'19-Ex préc.-Vorig boekjaar (3)'!$G$190</f>
        <v>0</v>
      </c>
      <c r="L23" s="374"/>
      <c r="M23" s="408"/>
    </row>
    <row r="24" spans="1:13" ht="25.5" customHeight="1" x14ac:dyDescent="0.25">
      <c r="A24" s="6"/>
      <c r="B24" s="653" t="s">
        <v>21</v>
      </c>
      <c r="C24" s="653"/>
      <c r="D24" s="341" t="s">
        <v>232</v>
      </c>
      <c r="E24" s="344">
        <v>649</v>
      </c>
      <c r="F24" s="395"/>
      <c r="G24" s="396">
        <f>'4-Cpt de Gest.-Beheersrekening'!$G$200</f>
        <v>0</v>
      </c>
      <c r="H24" s="396"/>
      <c r="I24" s="397"/>
      <c r="J24" s="398"/>
      <c r="K24" s="396">
        <f>'19-Ex préc.-Vorig boekjaar (3)'!$G$191</f>
        <v>0</v>
      </c>
      <c r="L24" s="396"/>
      <c r="M24" s="408"/>
    </row>
    <row r="25" spans="1:13" ht="11.25" customHeight="1" x14ac:dyDescent="0.25">
      <c r="A25" s="340"/>
      <c r="B25" s="340"/>
      <c r="C25" s="340"/>
      <c r="D25" s="3"/>
      <c r="E25" s="343"/>
      <c r="F25" s="425"/>
      <c r="G25" s="426"/>
      <c r="H25" s="426"/>
      <c r="I25" s="427"/>
      <c r="J25" s="426"/>
      <c r="K25" s="426"/>
      <c r="L25" s="426"/>
      <c r="M25" s="428"/>
    </row>
    <row r="26" spans="1:13" ht="13.5" customHeight="1" x14ac:dyDescent="0.25">
      <c r="A26" s="697" t="s">
        <v>870</v>
      </c>
      <c r="B26" s="697"/>
      <c r="C26" s="697" t="s">
        <v>237</v>
      </c>
      <c r="D26" s="341" t="s">
        <v>19</v>
      </c>
      <c r="E26" s="343">
        <v>9901</v>
      </c>
      <c r="F26" s="409"/>
      <c r="G26" s="683">
        <f>G7-G14</f>
        <v>0</v>
      </c>
      <c r="H26" s="683"/>
      <c r="I26" s="431"/>
      <c r="J26" s="374"/>
      <c r="K26" s="683">
        <f>K7-K14</f>
        <v>0</v>
      </c>
      <c r="L26" s="683"/>
      <c r="M26" s="432"/>
    </row>
    <row r="27" spans="1:13" ht="11.25" customHeight="1" x14ac:dyDescent="0.25">
      <c r="A27"/>
      <c r="B27"/>
      <c r="C27"/>
      <c r="D27"/>
      <c r="E27" s="343"/>
      <c r="F27" s="425"/>
      <c r="G27" s="426"/>
      <c r="H27" s="426"/>
      <c r="I27" s="427"/>
      <c r="J27" s="426"/>
      <c r="K27" s="426"/>
      <c r="L27" s="426"/>
      <c r="M27" s="428"/>
    </row>
    <row r="28" spans="1:13" ht="12.75" customHeight="1" x14ac:dyDescent="0.25">
      <c r="A28" s="697" t="s">
        <v>444</v>
      </c>
      <c r="B28" s="697"/>
      <c r="C28" s="697"/>
      <c r="D28" s="8"/>
      <c r="E28" s="343">
        <v>75</v>
      </c>
      <c r="F28" s="418"/>
      <c r="G28" s="683">
        <f>SUM(G29:G31)</f>
        <v>0</v>
      </c>
      <c r="H28" s="683"/>
      <c r="I28" s="397"/>
      <c r="J28" s="419"/>
      <c r="K28" s="683">
        <f>SUM(K29:K31)</f>
        <v>0</v>
      </c>
      <c r="L28" s="683"/>
      <c r="M28" s="408"/>
    </row>
    <row r="29" spans="1:13" x14ac:dyDescent="0.25">
      <c r="B29" s="653" t="s">
        <v>445</v>
      </c>
      <c r="C29" s="653"/>
      <c r="D29" s="7"/>
      <c r="E29" s="343">
        <v>750</v>
      </c>
      <c r="F29" s="418"/>
      <c r="G29" s="374">
        <v>0</v>
      </c>
      <c r="H29" s="374"/>
      <c r="I29" s="397"/>
      <c r="J29" s="419"/>
      <c r="K29" s="374">
        <v>0</v>
      </c>
      <c r="L29" s="374"/>
      <c r="M29" s="408"/>
    </row>
    <row r="30" spans="1:13" x14ac:dyDescent="0.25">
      <c r="B30" s="653" t="s">
        <v>446</v>
      </c>
      <c r="C30" s="653"/>
      <c r="D30" s="7"/>
      <c r="E30" s="343">
        <v>751</v>
      </c>
      <c r="F30" s="418"/>
      <c r="G30" s="374">
        <f>+'4-Cpt de Gest.-Beheersrekening'!$G$256+'4-Cpt de Gest.-Beheersrekening'!$G$257+'4-Cpt de Gest.-Beheersrekening'!$G$258</f>
        <v>0</v>
      </c>
      <c r="H30" s="374"/>
      <c r="I30" s="397"/>
      <c r="J30" s="419"/>
      <c r="K30" s="374">
        <f>+'19-Ex préc.-Vorig boekjaar (3)'!$G$247+'19-Ex préc.-Vorig boekjaar (3)'!$G$248+'19-Ex préc.-Vorig boekjaar (3)'!$G$249</f>
        <v>0</v>
      </c>
      <c r="L30" s="374"/>
      <c r="M30" s="408"/>
    </row>
    <row r="31" spans="1:13" x14ac:dyDescent="0.25">
      <c r="B31" s="653" t="s">
        <v>424</v>
      </c>
      <c r="C31" s="653"/>
      <c r="D31" s="2" t="s">
        <v>864</v>
      </c>
      <c r="E31" s="343" t="s">
        <v>230</v>
      </c>
      <c r="F31" s="418"/>
      <c r="G31" s="374">
        <f>+'4-Cpt de Gest.-Beheersrekening'!$G$259+'4-Cpt de Gest.-Beheersrekening'!$G$260+'4-Cpt de Gest.-Beheersrekening'!$G$261+'4-Cpt de Gest.-Beheersrekening'!$G$262+'4-Cpt de Gest.-Beheersrekening'!$G$263</f>
        <v>0</v>
      </c>
      <c r="H31" s="374"/>
      <c r="I31" s="397"/>
      <c r="J31" s="419"/>
      <c r="K31" s="374">
        <f>+'19-Ex préc.-Vorig boekjaar (3)'!$G$250+'19-Ex préc.-Vorig boekjaar (3)'!$G$251+'19-Ex préc.-Vorig boekjaar (3)'!$G$252+'19-Ex préc.-Vorig boekjaar (3)'!$G$253+'19-Ex préc.-Vorig boekjaar (3)'!$G$254</f>
        <v>0</v>
      </c>
      <c r="L31" s="374"/>
      <c r="M31" s="408"/>
    </row>
    <row r="32" spans="1:13" ht="11.25" customHeight="1" x14ac:dyDescent="0.25">
      <c r="A32"/>
      <c r="B32"/>
      <c r="C32"/>
      <c r="D32"/>
      <c r="E32" s="343"/>
      <c r="F32" s="425"/>
      <c r="G32" s="426"/>
      <c r="H32" s="426"/>
      <c r="I32" s="427"/>
      <c r="J32" s="426"/>
      <c r="K32" s="426"/>
      <c r="L32" s="426"/>
      <c r="M32" s="428"/>
    </row>
    <row r="33" spans="1:13" ht="12.75" customHeight="1" x14ac:dyDescent="0.25">
      <c r="A33" s="697" t="s">
        <v>447</v>
      </c>
      <c r="B33" s="697"/>
      <c r="C33" s="697" t="s">
        <v>232</v>
      </c>
      <c r="D33" s="2" t="s">
        <v>864</v>
      </c>
      <c r="E33" s="343">
        <v>65</v>
      </c>
      <c r="F33" s="418"/>
      <c r="G33" s="683">
        <f>SUM(G34:G36)</f>
        <v>0</v>
      </c>
      <c r="H33" s="683"/>
      <c r="I33" s="397"/>
      <c r="J33" s="419"/>
      <c r="K33" s="683">
        <f>SUM(K34:K36)</f>
        <v>0</v>
      </c>
      <c r="L33" s="683"/>
      <c r="M33" s="408"/>
    </row>
    <row r="34" spans="1:13" x14ac:dyDescent="0.25">
      <c r="B34" s="653" t="s">
        <v>425</v>
      </c>
      <c r="C34" s="653"/>
      <c r="D34" s="7"/>
      <c r="E34" s="343">
        <v>650</v>
      </c>
      <c r="F34" s="418"/>
      <c r="G34" s="374">
        <f>+'4-Cpt de Gest.-Beheersrekening'!$G$203+'4-Cpt de Gest.-Beheersrekening'!$G$204+'4-Cpt de Gest.-Beheersrekening'!$G$205+'4-Cpt de Gest.-Beheersrekening'!$G$206+'4-Cpt de Gest.-Beheersrekening'!$G$207</f>
        <v>0</v>
      </c>
      <c r="H34" s="374"/>
      <c r="I34" s="397"/>
      <c r="J34" s="419"/>
      <c r="K34" s="374">
        <f>+'19-Ex préc.-Vorig boekjaar (3)'!$G$194+'19-Ex préc.-Vorig boekjaar (3)'!$G$195+'19-Ex préc.-Vorig boekjaar (3)'!$G$196+'19-Ex préc.-Vorig boekjaar (3)'!$G$197+'19-Ex préc.-Vorig boekjaar (3)'!$G$198</f>
        <v>0</v>
      </c>
      <c r="L34" s="374"/>
      <c r="M34" s="408"/>
    </row>
    <row r="35" spans="1:13" ht="38.25" customHeight="1" x14ac:dyDescent="0.25">
      <c r="A35" s="6"/>
      <c r="B35" s="695" t="s">
        <v>24</v>
      </c>
      <c r="C35" s="695"/>
      <c r="D35" s="341" t="s">
        <v>19</v>
      </c>
      <c r="E35" s="344">
        <v>651</v>
      </c>
      <c r="F35" s="395"/>
      <c r="G35" s="396">
        <f>+'4-Cpt de Gest.-Beheersrekening'!$G$208+'4-Cpt de Gest.-Beheersrekening'!$G$209</f>
        <v>0</v>
      </c>
      <c r="H35" s="396"/>
      <c r="I35" s="397"/>
      <c r="J35" s="398"/>
      <c r="K35" s="396">
        <f>+'19-Ex préc.-Vorig boekjaar (3)'!$G$199+'19-Ex préc.-Vorig boekjaar (3)'!$G$200</f>
        <v>0</v>
      </c>
      <c r="L35" s="396"/>
      <c r="M35" s="408"/>
    </row>
    <row r="36" spans="1:13" x14ac:dyDescent="0.25">
      <c r="B36" s="653" t="s">
        <v>427</v>
      </c>
      <c r="C36" s="653"/>
      <c r="D36" s="7"/>
      <c r="E36" s="343" t="s">
        <v>231</v>
      </c>
      <c r="F36" s="418"/>
      <c r="G36" s="374">
        <f>+'4-Cpt de Gest.-Beheersrekening'!$G$210+'4-Cpt de Gest.-Beheersrekening'!$G$211+'4-Cpt de Gest.-Beheersrekening'!$G$212+'4-Cpt de Gest.-Beheersrekening'!$G$213</f>
        <v>0</v>
      </c>
      <c r="H36" s="374"/>
      <c r="I36" s="397"/>
      <c r="J36" s="419"/>
      <c r="K36" s="374">
        <f>+'19-Ex préc.-Vorig boekjaar (3)'!$G$201+'19-Ex préc.-Vorig boekjaar (3)'!$G$202+'19-Ex préc.-Vorig boekjaar (3)'!$G$203+'19-Ex préc.-Vorig boekjaar (3)'!$G$204</f>
        <v>0</v>
      </c>
      <c r="L36" s="374"/>
      <c r="M36" s="408"/>
    </row>
    <row r="37" spans="1:13" x14ac:dyDescent="0.25">
      <c r="A37" s="4"/>
      <c r="B37" s="4"/>
      <c r="C37" s="5"/>
      <c r="D37" s="5"/>
      <c r="E37" s="343"/>
      <c r="F37" s="698"/>
      <c r="G37" s="699"/>
      <c r="H37" s="433"/>
      <c r="I37" s="431"/>
      <c r="J37" s="699"/>
      <c r="K37" s="699"/>
      <c r="L37" s="433"/>
      <c r="M37" s="432"/>
    </row>
    <row r="38" spans="1:13" ht="12.75" customHeight="1" x14ac:dyDescent="0.25">
      <c r="A38" s="697" t="s">
        <v>871</v>
      </c>
      <c r="B38" s="697"/>
      <c r="C38" s="697"/>
      <c r="D38" s="341" t="s">
        <v>19</v>
      </c>
      <c r="E38" s="343">
        <v>9902</v>
      </c>
      <c r="F38" s="409"/>
      <c r="G38" s="683">
        <f>G26+G28-G33</f>
        <v>0</v>
      </c>
      <c r="H38" s="683"/>
      <c r="I38" s="431"/>
      <c r="J38" s="374"/>
      <c r="K38" s="683">
        <f>K26+K28-K33</f>
        <v>0</v>
      </c>
      <c r="L38" s="683"/>
      <c r="M38" s="432"/>
    </row>
    <row r="39" spans="1:13" ht="13.8" thickBot="1" x14ac:dyDescent="0.3">
      <c r="A39" s="4"/>
      <c r="B39" s="4"/>
      <c r="C39" s="10"/>
      <c r="D39" s="10"/>
      <c r="E39" s="345"/>
      <c r="F39" s="700"/>
      <c r="G39" s="701"/>
      <c r="H39" s="701"/>
      <c r="I39" s="702"/>
      <c r="J39" s="703"/>
      <c r="K39" s="703"/>
      <c r="L39" s="703"/>
      <c r="M39" s="704"/>
    </row>
    <row r="40" spans="1:13" x14ac:dyDescent="0.25">
      <c r="A40" s="10"/>
      <c r="B40" s="10"/>
      <c r="C40" s="10"/>
      <c r="D40" s="10"/>
      <c r="E40" s="7"/>
      <c r="F40" s="434"/>
      <c r="G40" s="434"/>
      <c r="H40" s="434"/>
      <c r="I40" s="434"/>
      <c r="J40" s="434"/>
      <c r="K40" s="434"/>
      <c r="L40" s="434"/>
      <c r="M40" s="434"/>
    </row>
    <row r="41" spans="1:13" ht="15.75" customHeight="1" x14ac:dyDescent="0.25">
      <c r="A41" s="651" t="s">
        <v>308</v>
      </c>
      <c r="B41" s="652"/>
      <c r="C41" s="440" t="str">
        <f>"BE 0"&amp;+'1-Don. générales-Algemene geg.'!$D$25</f>
        <v>BE 0</v>
      </c>
      <c r="D41" s="324"/>
      <c r="E41" s="16"/>
      <c r="F41" s="372"/>
      <c r="G41" s="372"/>
      <c r="H41" s="372"/>
      <c r="I41" s="372"/>
      <c r="J41" s="373"/>
      <c r="K41" s="661" t="s">
        <v>299</v>
      </c>
      <c r="L41" s="662"/>
      <c r="M41" s="663"/>
    </row>
    <row r="42" spans="1:13" x14ac:dyDescent="0.25">
      <c r="A42" s="346"/>
      <c r="B42" s="346"/>
      <c r="C42" s="347"/>
      <c r="D42" s="325"/>
      <c r="E42" s="317"/>
      <c r="F42" s="374"/>
      <c r="G42" s="374"/>
      <c r="H42" s="374"/>
      <c r="I42" s="374"/>
      <c r="J42" s="375"/>
      <c r="K42" s="376"/>
      <c r="L42" s="376"/>
      <c r="M42" s="376"/>
    </row>
    <row r="43" spans="1:13" ht="11.25" customHeight="1" thickBot="1" x14ac:dyDescent="0.3">
      <c r="A43"/>
      <c r="B43"/>
      <c r="C43"/>
      <c r="D43" s="369" t="s">
        <v>291</v>
      </c>
      <c r="E43" s="342" t="s">
        <v>219</v>
      </c>
      <c r="F43" s="691" t="str">
        <f>F5</f>
        <v>Exercice N</v>
      </c>
      <c r="G43" s="691"/>
      <c r="H43" s="691"/>
      <c r="I43" s="692"/>
      <c r="J43" s="693" t="str">
        <f>J5</f>
        <v>Exercice N-1</v>
      </c>
      <c r="K43" s="693"/>
      <c r="L43" s="693"/>
      <c r="M43" s="694"/>
    </row>
    <row r="44" spans="1:13" ht="11.25" customHeight="1" x14ac:dyDescent="0.25">
      <c r="A44"/>
      <c r="B44"/>
      <c r="C44"/>
      <c r="D44"/>
      <c r="E44" s="348"/>
      <c r="F44" s="435"/>
      <c r="G44" s="436"/>
      <c r="H44" s="436"/>
      <c r="I44" s="437"/>
      <c r="J44" s="438"/>
      <c r="K44" s="438"/>
      <c r="L44" s="438"/>
      <c r="M44" s="439"/>
    </row>
    <row r="45" spans="1:13" ht="12.75" customHeight="1" x14ac:dyDescent="0.25">
      <c r="A45" s="697" t="s">
        <v>448</v>
      </c>
      <c r="B45" s="697"/>
      <c r="C45" s="697"/>
      <c r="D45" s="312"/>
      <c r="E45" s="343">
        <v>76</v>
      </c>
      <c r="F45" s="418"/>
      <c r="G45" s="683">
        <f>SUM(G46:G50)</f>
        <v>0</v>
      </c>
      <c r="H45" s="683"/>
      <c r="I45" s="397"/>
      <c r="J45" s="419"/>
      <c r="K45" s="683">
        <f>SUM(K46:K50)</f>
        <v>0</v>
      </c>
      <c r="L45" s="683"/>
      <c r="M45" s="408"/>
    </row>
    <row r="46" spans="1:13" ht="26.25" customHeight="1" x14ac:dyDescent="0.25">
      <c r="A46" s="6"/>
      <c r="B46" s="653" t="s">
        <v>312</v>
      </c>
      <c r="C46" s="653"/>
      <c r="D46" s="2"/>
      <c r="E46" s="344">
        <v>760</v>
      </c>
      <c r="F46" s="395" t="str">
        <f>IF(G46&lt;0,"(","")</f>
        <v/>
      </c>
      <c r="G46" s="396">
        <f>+'4-Cpt de Gest.-Beheersrekening'!$G$266+'4-Cpt de Gest.-Beheersrekening'!$G$267</f>
        <v>0</v>
      </c>
      <c r="H46" s="396"/>
      <c r="I46" s="429"/>
      <c r="J46" s="398" t="str">
        <f>IF(K46&lt;0,"(","")</f>
        <v/>
      </c>
      <c r="K46" s="396">
        <f>+'19-Ex préc.-Vorig boekjaar (3)'!$G$257+'19-Ex préc.-Vorig boekjaar (3)'!$G$258</f>
        <v>0</v>
      </c>
      <c r="L46" s="396"/>
      <c r="M46" s="430"/>
    </row>
    <row r="47" spans="1:13" ht="26.25" customHeight="1" x14ac:dyDescent="0.25">
      <c r="A47" s="6"/>
      <c r="B47" s="653" t="s">
        <v>313</v>
      </c>
      <c r="C47" s="653"/>
      <c r="D47" s="2"/>
      <c r="E47" s="344">
        <v>761</v>
      </c>
      <c r="F47" s="395" t="str">
        <f>IF(G47&lt;0,"(","")</f>
        <v/>
      </c>
      <c r="G47" s="396">
        <v>0</v>
      </c>
      <c r="H47" s="396"/>
      <c r="I47" s="429"/>
      <c r="J47" s="398" t="str">
        <f>IF(K47&lt;0,"(","")</f>
        <v/>
      </c>
      <c r="K47" s="396">
        <v>0</v>
      </c>
      <c r="L47" s="396"/>
      <c r="M47" s="430"/>
    </row>
    <row r="48" spans="1:13" ht="26.25" customHeight="1" x14ac:dyDescent="0.25">
      <c r="A48" s="6"/>
      <c r="B48" s="653" t="s">
        <v>391</v>
      </c>
      <c r="C48" s="653"/>
      <c r="D48" s="2"/>
      <c r="E48" s="344">
        <v>762</v>
      </c>
      <c r="F48" s="395" t="str">
        <f>IF(G48&lt;0,"(","")</f>
        <v/>
      </c>
      <c r="G48" s="396">
        <f>+'4-Cpt de Gest.-Beheersrekening'!$G$268</f>
        <v>0</v>
      </c>
      <c r="H48" s="396"/>
      <c r="I48" s="429"/>
      <c r="J48" s="398" t="str">
        <f>IF(K48&lt;0,"(","")</f>
        <v/>
      </c>
      <c r="K48" s="396">
        <f>+'19-Ex préc.-Vorig boekjaar (3)'!$G$259</f>
        <v>0</v>
      </c>
      <c r="L48" s="396"/>
      <c r="M48" s="430"/>
    </row>
    <row r="49" spans="1:13" x14ac:dyDescent="0.25">
      <c r="B49" s="653" t="s">
        <v>449</v>
      </c>
      <c r="C49" s="653"/>
      <c r="D49" s="2"/>
      <c r="E49" s="343">
        <v>763</v>
      </c>
      <c r="F49" s="418" t="str">
        <f>IF(G49&lt;0,"(","")</f>
        <v/>
      </c>
      <c r="G49" s="374">
        <f>+'4-Cpt de Gest.-Beheersrekening'!$G$269</f>
        <v>0</v>
      </c>
      <c r="H49" s="374"/>
      <c r="I49" s="397"/>
      <c r="J49" s="419" t="str">
        <f>IF(K49&lt;0,"(","")</f>
        <v/>
      </c>
      <c r="K49" s="374">
        <f>+'19-Ex préc.-Vorig boekjaar (3)'!$G$260</f>
        <v>0</v>
      </c>
      <c r="L49" s="374"/>
      <c r="M49" s="408"/>
    </row>
    <row r="50" spans="1:13" x14ac:dyDescent="0.25">
      <c r="B50" s="653" t="s">
        <v>304</v>
      </c>
      <c r="C50" s="653"/>
      <c r="D50" s="2" t="s">
        <v>864</v>
      </c>
      <c r="E50" s="343" t="s">
        <v>246</v>
      </c>
      <c r="F50" s="418" t="str">
        <f>IF(G50&lt;0,"(","")</f>
        <v/>
      </c>
      <c r="G50" s="374">
        <f>+'4-Cpt de Gest.-Beheersrekening'!$G$270</f>
        <v>0</v>
      </c>
      <c r="H50" s="374"/>
      <c r="I50" s="397"/>
      <c r="J50" s="419" t="str">
        <f>IF(K50&lt;0,"(","")</f>
        <v/>
      </c>
      <c r="K50" s="374">
        <f>+'19-Ex préc.-Vorig boekjaar (3)'!$G$261</f>
        <v>0</v>
      </c>
      <c r="L50" s="374"/>
      <c r="M50" s="408"/>
    </row>
    <row r="51" spans="1:13" x14ac:dyDescent="0.25">
      <c r="B51" s="7"/>
      <c r="C51" s="7"/>
      <c r="D51" s="2"/>
      <c r="E51" s="343"/>
      <c r="F51" s="418"/>
      <c r="G51" s="374"/>
      <c r="H51" s="374"/>
      <c r="I51" s="397"/>
      <c r="J51" s="419"/>
      <c r="K51" s="374"/>
      <c r="L51" s="374"/>
      <c r="M51" s="408"/>
    </row>
    <row r="52" spans="1:13" ht="12.75" customHeight="1" x14ac:dyDescent="0.25">
      <c r="A52" s="697" t="s">
        <v>829</v>
      </c>
      <c r="B52" s="697"/>
      <c r="C52" s="697" t="s">
        <v>232</v>
      </c>
      <c r="D52" s="312"/>
      <c r="E52" s="343">
        <v>66</v>
      </c>
      <c r="F52" s="418"/>
      <c r="G52" s="683">
        <f>SUM(G53:G58)</f>
        <v>0</v>
      </c>
      <c r="H52" s="683"/>
      <c r="I52" s="397"/>
      <c r="J52" s="419"/>
      <c r="K52" s="683">
        <f>SUM(K53:K58)</f>
        <v>0</v>
      </c>
      <c r="L52" s="683"/>
      <c r="M52" s="408"/>
    </row>
    <row r="53" spans="1:13" ht="38.25" customHeight="1" x14ac:dyDescent="0.25">
      <c r="A53" s="6"/>
      <c r="B53" s="695" t="s">
        <v>392</v>
      </c>
      <c r="C53" s="695"/>
      <c r="D53" s="2"/>
      <c r="E53" s="344">
        <v>660</v>
      </c>
      <c r="F53" s="395"/>
      <c r="G53" s="396">
        <f>+'4-Cpt de Gest.-Beheersrekening'!$G$216+'4-Cpt de Gest.-Beheersrekening'!$G$217+'4-Cpt de Gest.-Beheersrekening'!$G$218</f>
        <v>0</v>
      </c>
      <c r="H53" s="396"/>
      <c r="I53" s="397"/>
      <c r="J53" s="398"/>
      <c r="K53" s="396">
        <f>+'19-Ex préc.-Vorig boekjaar (3)'!$G$207+'19-Ex préc.-Vorig boekjaar (3)'!$G$208+'19-Ex préc.-Vorig boekjaar (3)'!$G$209</f>
        <v>0</v>
      </c>
      <c r="L53" s="396"/>
      <c r="M53" s="408"/>
    </row>
    <row r="54" spans="1:13" x14ac:dyDescent="0.25">
      <c r="A54" s="6"/>
      <c r="B54" s="653" t="s">
        <v>450</v>
      </c>
      <c r="C54" s="653"/>
      <c r="D54" s="2"/>
      <c r="E54" s="344">
        <v>661</v>
      </c>
      <c r="F54" s="395"/>
      <c r="G54" s="396">
        <v>0</v>
      </c>
      <c r="H54" s="396"/>
      <c r="I54" s="429"/>
      <c r="J54" s="398"/>
      <c r="K54" s="396">
        <v>0</v>
      </c>
      <c r="L54" s="396"/>
      <c r="M54" s="430"/>
    </row>
    <row r="55" spans="1:13" ht="26.25" customHeight="1" x14ac:dyDescent="0.25">
      <c r="A55" s="6"/>
      <c r="B55" s="653" t="s">
        <v>25</v>
      </c>
      <c r="C55" s="653"/>
      <c r="D55" s="341" t="s">
        <v>19</v>
      </c>
      <c r="E55" s="344">
        <v>662</v>
      </c>
      <c r="F55" s="395"/>
      <c r="G55" s="396">
        <f>+'4-Cpt de Gest.-Beheersrekening'!$G$219+'4-Cpt de Gest.-Beheersrekening'!$G$220</f>
        <v>0</v>
      </c>
      <c r="H55" s="396"/>
      <c r="I55" s="429"/>
      <c r="J55" s="398"/>
      <c r="K55" s="396">
        <f>+'19-Ex préc.-Vorig boekjaar (3)'!$G$210+'19-Ex préc.-Vorig boekjaar (3)'!$G$211</f>
        <v>0</v>
      </c>
      <c r="L55" s="396"/>
      <c r="M55" s="430"/>
    </row>
    <row r="56" spans="1:13" x14ac:dyDescent="0.25">
      <c r="B56" s="653" t="s">
        <v>451</v>
      </c>
      <c r="C56" s="653"/>
      <c r="D56" s="2"/>
      <c r="E56" s="343">
        <v>663</v>
      </c>
      <c r="F56" s="418"/>
      <c r="G56" s="374">
        <f>+'4-Cpt de Gest.-Beheersrekening'!$G$221</f>
        <v>0</v>
      </c>
      <c r="H56" s="374"/>
      <c r="I56" s="397"/>
      <c r="J56" s="419"/>
      <c r="K56" s="374">
        <f>+'19-Ex préc.-Vorig boekjaar (3)'!$G$212</f>
        <v>0</v>
      </c>
      <c r="L56" s="374"/>
      <c r="M56" s="408"/>
    </row>
    <row r="57" spans="1:13" x14ac:dyDescent="0.25">
      <c r="B57" s="653" t="s">
        <v>305</v>
      </c>
      <c r="C57" s="653"/>
      <c r="D57" s="2" t="s">
        <v>864</v>
      </c>
      <c r="E57" s="343" t="s">
        <v>249</v>
      </c>
      <c r="F57" s="418"/>
      <c r="G57" s="374">
        <f>+'4-Cpt de Gest.-Beheersrekening'!$G$222</f>
        <v>0</v>
      </c>
      <c r="H57" s="374"/>
      <c r="I57" s="397"/>
      <c r="J57" s="419"/>
      <c r="K57" s="374">
        <f>+'19-Ex préc.-Vorig boekjaar (3)'!$G$213</f>
        <v>0</v>
      </c>
      <c r="L57" s="374"/>
      <c r="M57" s="408"/>
    </row>
    <row r="58" spans="1:13" ht="26.25" customHeight="1" x14ac:dyDescent="0.25">
      <c r="A58" s="6"/>
      <c r="B58" s="653" t="s">
        <v>26</v>
      </c>
      <c r="C58" s="653"/>
      <c r="D58" s="341" t="s">
        <v>232</v>
      </c>
      <c r="E58" s="344">
        <v>669</v>
      </c>
      <c r="F58" s="395"/>
      <c r="G58" s="396">
        <f>+'4-Cpt de Gest.-Beheersrekening'!$G$223</f>
        <v>0</v>
      </c>
      <c r="H58" s="396"/>
      <c r="I58" s="429"/>
      <c r="J58" s="398"/>
      <c r="K58" s="396">
        <f>+'19-Ex préc.-Vorig boekjaar (3)'!$G$214</f>
        <v>0</v>
      </c>
      <c r="L58" s="396"/>
      <c r="M58" s="430"/>
    </row>
    <row r="59" spans="1:13" x14ac:dyDescent="0.25">
      <c r="B59" s="7"/>
      <c r="C59" s="7"/>
      <c r="D59" s="7"/>
      <c r="E59" s="343"/>
      <c r="F59" s="418"/>
      <c r="G59" s="374"/>
      <c r="H59" s="374"/>
      <c r="I59" s="397"/>
      <c r="J59" s="419"/>
      <c r="K59" s="374"/>
      <c r="L59" s="374"/>
      <c r="M59" s="408"/>
    </row>
    <row r="60" spans="1:13" ht="12.75" customHeight="1" x14ac:dyDescent="0.25">
      <c r="A60" s="697" t="s">
        <v>872</v>
      </c>
      <c r="B60" s="697"/>
      <c r="C60" s="697"/>
      <c r="D60" s="341" t="s">
        <v>19</v>
      </c>
      <c r="E60" s="349">
        <v>9904</v>
      </c>
      <c r="F60" s="409"/>
      <c r="G60" s="683">
        <f>G38+G45-G52</f>
        <v>0</v>
      </c>
      <c r="H60" s="683"/>
      <c r="I60" s="431"/>
      <c r="J60" s="374"/>
      <c r="K60" s="683">
        <f>K38+K45-K52</f>
        <v>0</v>
      </c>
      <c r="L60" s="683"/>
      <c r="M60" s="432"/>
    </row>
    <row r="61" spans="1:13" ht="13.8" thickBot="1" x14ac:dyDescent="0.3">
      <c r="A61" s="4"/>
      <c r="B61" s="4"/>
      <c r="C61" s="10"/>
      <c r="D61" s="10"/>
      <c r="E61" s="345"/>
      <c r="F61" s="700"/>
      <c r="G61" s="701"/>
      <c r="H61" s="701"/>
      <c r="I61" s="702"/>
      <c r="J61" s="703"/>
      <c r="K61" s="703"/>
      <c r="L61" s="703"/>
      <c r="M61" s="704"/>
    </row>
  </sheetData>
  <mergeCells count="77">
    <mergeCell ref="A7:C7"/>
    <mergeCell ref="A14:C14"/>
    <mergeCell ref="A26:C26"/>
    <mergeCell ref="B18:C18"/>
    <mergeCell ref="B19:C19"/>
    <mergeCell ref="A33:C33"/>
    <mergeCell ref="G33:H33"/>
    <mergeCell ref="B23:C23"/>
    <mergeCell ref="B21:C21"/>
    <mergeCell ref="B34:C34"/>
    <mergeCell ref="B31:C31"/>
    <mergeCell ref="B29:C29"/>
    <mergeCell ref="G28:H28"/>
    <mergeCell ref="B30:C30"/>
    <mergeCell ref="G26:H26"/>
    <mergeCell ref="B22:C22"/>
    <mergeCell ref="K28:L28"/>
    <mergeCell ref="K33:L33"/>
    <mergeCell ref="J16:K16"/>
    <mergeCell ref="J17:K17"/>
    <mergeCell ref="K26:L26"/>
    <mergeCell ref="B58:C58"/>
    <mergeCell ref="A60:C60"/>
    <mergeCell ref="B53:C53"/>
    <mergeCell ref="B54:C54"/>
    <mergeCell ref="B55:C55"/>
    <mergeCell ref="B50:C50"/>
    <mergeCell ref="A52:C52"/>
    <mergeCell ref="F61:I61"/>
    <mergeCell ref="J61:M61"/>
    <mergeCell ref="G45:H45"/>
    <mergeCell ref="K45:L45"/>
    <mergeCell ref="G60:H60"/>
    <mergeCell ref="K60:L60"/>
    <mergeCell ref="K52:L52"/>
    <mergeCell ref="G52:H52"/>
    <mergeCell ref="B46:C46"/>
    <mergeCell ref="B47:C47"/>
    <mergeCell ref="B48:C48"/>
    <mergeCell ref="B49:C49"/>
    <mergeCell ref="B56:C56"/>
    <mergeCell ref="B57:C57"/>
    <mergeCell ref="F43:I43"/>
    <mergeCell ref="J43:M43"/>
    <mergeCell ref="A45:C45"/>
    <mergeCell ref="K41:M41"/>
    <mergeCell ref="B35:C35"/>
    <mergeCell ref="B36:C36"/>
    <mergeCell ref="F37:G37"/>
    <mergeCell ref="J37:K37"/>
    <mergeCell ref="F39:I39"/>
    <mergeCell ref="A38:C38"/>
    <mergeCell ref="G38:H38"/>
    <mergeCell ref="A41:B41"/>
    <mergeCell ref="J39:M39"/>
    <mergeCell ref="K38:L38"/>
    <mergeCell ref="F16:G16"/>
    <mergeCell ref="F17:G17"/>
    <mergeCell ref="B20:C20"/>
    <mergeCell ref="A28:C28"/>
    <mergeCell ref="B24:C24"/>
    <mergeCell ref="K1:M1"/>
    <mergeCell ref="B15:C15"/>
    <mergeCell ref="B12:C12"/>
    <mergeCell ref="F5:I5"/>
    <mergeCell ref="J5:M5"/>
    <mergeCell ref="K7:L7"/>
    <mergeCell ref="K14:L14"/>
    <mergeCell ref="A1:B1"/>
    <mergeCell ref="B8:C8"/>
    <mergeCell ref="A3:C3"/>
    <mergeCell ref="G7:H7"/>
    <mergeCell ref="J6:M6"/>
    <mergeCell ref="G14:H14"/>
    <mergeCell ref="B9:C9"/>
    <mergeCell ref="B10:C10"/>
    <mergeCell ref="B11:C11"/>
  </mergeCells>
  <phoneticPr fontId="0" type="noConversion"/>
  <pageMargins left="0" right="0" top="0.98425196850393704" bottom="0.98425196850393704" header="0.51181102362204722" footer="0.51181102362204722"/>
  <pageSetup paperSize="9" orientation="portrait" r:id="rId1"/>
  <headerFooter alignWithMargins="0">
    <oddFooter>Page &amp;P</oddFooter>
  </headerFooter>
  <rowBreaks count="1" manualBreakCount="1">
    <brk id="4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499984740745262"/>
  </sheetPr>
  <dimension ref="A1:N26"/>
  <sheetViews>
    <sheetView view="pageBreakPreview" zoomScaleNormal="130" zoomScaleSheetLayoutView="100" workbookViewId="0">
      <selection activeCell="O1" sqref="O1"/>
    </sheetView>
  </sheetViews>
  <sheetFormatPr baseColWidth="10" defaultColWidth="9.109375" defaultRowHeight="11.4" x14ac:dyDescent="0.25"/>
  <cols>
    <col min="1" max="1" width="4.109375" style="463" bestFit="1" customWidth="1"/>
    <col min="2" max="2" width="2.109375" style="463" customWidth="1"/>
    <col min="3" max="3" width="24" style="463" bestFit="1" customWidth="1"/>
    <col min="4" max="4" width="24.109375" style="463" bestFit="1" customWidth="1"/>
    <col min="5" max="5" width="1.6640625" style="463" customWidth="1"/>
    <col min="6" max="6" width="13.5546875" style="463" customWidth="1"/>
    <col min="7" max="8" width="2.6640625" style="463" customWidth="1"/>
    <col min="9" max="10" width="1.6640625" style="463" customWidth="1"/>
    <col min="11" max="11" width="13.88671875" style="463" customWidth="1"/>
    <col min="12" max="13" width="2.6640625" style="463" customWidth="1"/>
    <col min="14" max="14" width="1.6640625" style="463" customWidth="1"/>
    <col min="15" max="15" width="9.109375" style="463"/>
    <col min="16" max="16" width="11.88671875" style="463" bestFit="1" customWidth="1"/>
    <col min="17" max="16384" width="9.109375" style="463"/>
  </cols>
  <sheetData>
    <row r="1" spans="1:14" ht="12" customHeight="1" x14ac:dyDescent="0.25">
      <c r="A1" s="705" t="s">
        <v>308</v>
      </c>
      <c r="B1" s="706"/>
      <c r="C1" s="440" t="str">
        <f>"BE 0"&amp;+'1-Don. générales-Algemene geg.'!$D$25</f>
        <v>BE 0</v>
      </c>
      <c r="D1" s="461"/>
      <c r="E1" s="462"/>
      <c r="F1" s="462"/>
      <c r="G1" s="462"/>
      <c r="H1" s="462"/>
      <c r="I1" s="462"/>
      <c r="J1" s="462"/>
      <c r="K1" s="664" t="s">
        <v>883</v>
      </c>
      <c r="L1" s="707"/>
      <c r="M1" s="707"/>
      <c r="N1" s="708"/>
    </row>
    <row r="2" spans="1:14" ht="9" customHeight="1" x14ac:dyDescent="0.25">
      <c r="A2" s="464"/>
      <c r="B2" s="464"/>
      <c r="C2" s="465"/>
      <c r="D2" s="6"/>
      <c r="E2" s="466"/>
      <c r="F2" s="466"/>
      <c r="G2" s="466"/>
      <c r="H2" s="466"/>
      <c r="I2" s="466"/>
      <c r="J2" s="466"/>
      <c r="K2" s="466"/>
      <c r="L2" s="466"/>
      <c r="M2" s="466"/>
      <c r="N2" s="466"/>
    </row>
    <row r="3" spans="1:14" s="472" customFormat="1" ht="13.8" x14ac:dyDescent="0.25">
      <c r="A3" s="467"/>
      <c r="B3" s="467" t="s">
        <v>884</v>
      </c>
      <c r="C3" s="468"/>
      <c r="D3" s="469"/>
      <c r="E3" s="470"/>
      <c r="F3" s="471" t="s">
        <v>885</v>
      </c>
      <c r="G3" s="470"/>
      <c r="H3" s="470"/>
      <c r="I3" s="470"/>
      <c r="J3" s="470"/>
      <c r="K3" s="470"/>
      <c r="L3" s="470"/>
      <c r="M3" s="470"/>
      <c r="N3" s="470"/>
    </row>
    <row r="4" spans="1:14" ht="9" customHeight="1" x14ac:dyDescent="0.25">
      <c r="A4" s="464"/>
      <c r="B4" s="464"/>
      <c r="C4" s="465"/>
      <c r="D4" s="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3.5" customHeight="1" thickBot="1" x14ac:dyDescent="0.3">
      <c r="E5" s="709" t="s">
        <v>546</v>
      </c>
      <c r="F5" s="710"/>
      <c r="G5" s="710"/>
      <c r="H5" s="710"/>
      <c r="I5" s="711"/>
      <c r="J5" s="712" t="s">
        <v>886</v>
      </c>
      <c r="K5" s="712"/>
      <c r="L5" s="712"/>
      <c r="M5" s="712"/>
      <c r="N5" s="713"/>
    </row>
    <row r="6" spans="1:14" ht="9" customHeight="1" x14ac:dyDescent="0.25">
      <c r="E6" s="473"/>
      <c r="F6" s="474"/>
      <c r="G6" s="474"/>
      <c r="H6" s="474"/>
      <c r="I6" s="475"/>
      <c r="N6" s="476"/>
    </row>
    <row r="7" spans="1:14" ht="12" x14ac:dyDescent="0.25">
      <c r="A7" s="477" t="s">
        <v>598</v>
      </c>
      <c r="B7" s="478" t="s">
        <v>887</v>
      </c>
      <c r="E7" s="479"/>
      <c r="F7" s="714">
        <v>111082093.38</v>
      </c>
      <c r="G7" s="714"/>
      <c r="H7" s="714"/>
      <c r="I7" s="480"/>
      <c r="K7" s="714">
        <v>102568480.01000001</v>
      </c>
      <c r="L7" s="714"/>
      <c r="M7" s="714"/>
      <c r="N7" s="476"/>
    </row>
    <row r="8" spans="1:14" ht="6.75" customHeight="1" x14ac:dyDescent="0.25">
      <c r="A8" s="481"/>
      <c r="E8" s="479"/>
      <c r="I8" s="480"/>
      <c r="N8" s="476"/>
    </row>
    <row r="9" spans="1:14" ht="6.75" customHeight="1" x14ac:dyDescent="0.25">
      <c r="A9" s="481"/>
      <c r="B9" s="507"/>
      <c r="E9" s="479"/>
      <c r="I9" s="480"/>
      <c r="N9" s="476"/>
    </row>
    <row r="10" spans="1:14" ht="12" thickBot="1" x14ac:dyDescent="0.3">
      <c r="A10" s="481"/>
      <c r="B10" s="482"/>
      <c r="C10" s="482"/>
      <c r="D10" s="482"/>
      <c r="E10" s="483"/>
      <c r="F10" s="482"/>
      <c r="G10" s="482"/>
      <c r="H10" s="482"/>
      <c r="I10" s="484"/>
      <c r="J10" s="482"/>
      <c r="K10" s="482"/>
      <c r="L10" s="482"/>
      <c r="M10" s="482"/>
      <c r="N10" s="485"/>
    </row>
    <row r="11" spans="1:14" ht="9.75" customHeight="1" x14ac:dyDescent="0.25">
      <c r="A11" s="481"/>
      <c r="E11" s="479"/>
      <c r="I11" s="480"/>
      <c r="N11" s="476"/>
    </row>
    <row r="12" spans="1:14" ht="12" x14ac:dyDescent="0.25">
      <c r="A12" s="477" t="s">
        <v>599</v>
      </c>
      <c r="B12" s="478" t="s">
        <v>888</v>
      </c>
      <c r="E12" s="479"/>
      <c r="F12" s="714">
        <v>2083968.6</v>
      </c>
      <c r="G12" s="714"/>
      <c r="H12" s="714"/>
      <c r="I12" s="480"/>
      <c r="K12" s="714">
        <v>1173451.8400000001</v>
      </c>
      <c r="L12" s="714"/>
      <c r="M12" s="714"/>
      <c r="N12" s="476"/>
    </row>
    <row r="13" spans="1:14" ht="6.75" customHeight="1" x14ac:dyDescent="0.25">
      <c r="A13" s="481"/>
      <c r="E13" s="479"/>
      <c r="I13" s="480"/>
      <c r="N13" s="476"/>
    </row>
    <row r="14" spans="1:14" ht="6.75" customHeight="1" x14ac:dyDescent="0.25">
      <c r="A14" s="481"/>
      <c r="E14" s="479"/>
      <c r="I14" s="480"/>
      <c r="N14" s="476"/>
    </row>
    <row r="15" spans="1:14" ht="12" thickBot="1" x14ac:dyDescent="0.3">
      <c r="A15" s="481"/>
      <c r="B15" s="482"/>
      <c r="C15" s="482"/>
      <c r="D15" s="482"/>
      <c r="E15" s="483"/>
      <c r="F15" s="482"/>
      <c r="G15" s="482"/>
      <c r="H15" s="482"/>
      <c r="I15" s="484"/>
      <c r="J15" s="482"/>
      <c r="K15" s="482"/>
      <c r="L15" s="482"/>
      <c r="M15" s="482"/>
      <c r="N15" s="485"/>
    </row>
    <row r="16" spans="1:14" ht="9.75" customHeight="1" x14ac:dyDescent="0.25">
      <c r="A16" s="481"/>
      <c r="E16" s="473"/>
      <c r="F16" s="474"/>
      <c r="G16" s="474"/>
      <c r="H16" s="474"/>
      <c r="I16" s="475"/>
      <c r="K16" s="474"/>
      <c r="L16" s="474"/>
      <c r="M16" s="474"/>
      <c r="N16" s="476"/>
    </row>
    <row r="17" spans="1:14" ht="12" x14ac:dyDescent="0.25">
      <c r="A17" s="477" t="s">
        <v>600</v>
      </c>
      <c r="B17" s="715" t="s">
        <v>889</v>
      </c>
      <c r="C17" s="715"/>
      <c r="D17" s="715"/>
      <c r="E17" s="479"/>
      <c r="I17" s="480"/>
      <c r="N17" s="476"/>
    </row>
    <row r="18" spans="1:14" ht="12" x14ac:dyDescent="0.25">
      <c r="A18" s="477"/>
      <c r="B18" s="478" t="s">
        <v>890</v>
      </c>
      <c r="E18" s="479"/>
      <c r="F18" s="714">
        <f>'2-Bilan-Balans'!F102+'2-Bilan-Balans'!F103+'2-Bilan-Balans'!F104</f>
        <v>0</v>
      </c>
      <c r="G18" s="716"/>
      <c r="H18" s="716"/>
      <c r="I18" s="480"/>
      <c r="K18" s="717">
        <f>'17-Ex précédent-Vorig boekjaar'!F102+'17-Ex précédent-Vorig boekjaar'!F103+'17-Ex précédent-Vorig boekjaar'!F104</f>
        <v>0</v>
      </c>
      <c r="L18" s="718"/>
      <c r="M18" s="718"/>
      <c r="N18" s="476"/>
    </row>
    <row r="19" spans="1:14" ht="12" thickBot="1" x14ac:dyDescent="0.3">
      <c r="A19" s="481"/>
      <c r="B19" s="482"/>
      <c r="C19" s="482"/>
      <c r="D19" s="482"/>
      <c r="E19" s="483"/>
      <c r="F19" s="482"/>
      <c r="G19" s="482"/>
      <c r="H19" s="482"/>
      <c r="I19" s="484"/>
      <c r="J19" s="482"/>
      <c r="K19" s="482"/>
      <c r="L19" s="482"/>
      <c r="M19" s="482"/>
      <c r="N19" s="485"/>
    </row>
    <row r="20" spans="1:14" x14ac:dyDescent="0.25">
      <c r="A20" s="481"/>
    </row>
    <row r="21" spans="1:14" x14ac:dyDescent="0.25">
      <c r="A21" s="481"/>
    </row>
    <row r="23" spans="1:14" x14ac:dyDescent="0.25">
      <c r="A23" s="481"/>
    </row>
    <row r="24" spans="1:14" x14ac:dyDescent="0.25">
      <c r="A24" s="481"/>
    </row>
    <row r="25" spans="1:14" x14ac:dyDescent="0.25">
      <c r="A25" s="481"/>
    </row>
    <row r="26" spans="1:14" x14ac:dyDescent="0.25">
      <c r="A26" s="481"/>
    </row>
  </sheetData>
  <sheetProtection password="CB75" sheet="1" objects="1" scenarios="1"/>
  <mergeCells count="11">
    <mergeCell ref="B17:D17"/>
    <mergeCell ref="F18:H18"/>
    <mergeCell ref="K18:M18"/>
    <mergeCell ref="F12:H12"/>
    <mergeCell ref="K12:M12"/>
    <mergeCell ref="A1:B1"/>
    <mergeCell ref="K1:N1"/>
    <mergeCell ref="E5:I5"/>
    <mergeCell ref="J5:N5"/>
    <mergeCell ref="F7:H7"/>
    <mergeCell ref="K7:M7"/>
  </mergeCells>
  <pageMargins left="0" right="0" top="0.59055118110236227" bottom="0.59055118110236227" header="0.51181102362204722" footer="0.51181102362204722"/>
  <pageSetup paperSize="9" orientation="portrait" r:id="rId1"/>
  <headerFooter alignWithMargins="0"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34"/>
  <sheetViews>
    <sheetView view="pageBreakPreview" zoomScaleNormal="100" zoomScaleSheetLayoutView="100" workbookViewId="0">
      <pane ySplit="3" topLeftCell="A4" activePane="bottomLeft" state="frozenSplit"/>
      <selection activeCell="D25" sqref="D25"/>
      <selection pane="bottomLeft" activeCell="N1" sqref="N1"/>
    </sheetView>
  </sheetViews>
  <sheetFormatPr baseColWidth="10" defaultColWidth="8" defaultRowHeight="13.8" x14ac:dyDescent="0.25"/>
  <cols>
    <col min="1" max="1" width="3" style="37" customWidth="1"/>
    <col min="2" max="2" width="10.33203125" style="31" customWidth="1"/>
    <col min="3" max="4" width="6.109375" style="31" customWidth="1"/>
    <col min="5" max="5" width="43.6640625" style="31" customWidth="1"/>
    <col min="6" max="7" width="15.44140625" style="44" customWidth="1"/>
    <col min="8" max="8" width="1.6640625" style="37" customWidth="1"/>
    <col min="9" max="9" width="6.6640625" style="44" hidden="1" customWidth="1"/>
    <col min="10" max="10" width="6.33203125" style="44" hidden="1" customWidth="1"/>
    <col min="11" max="11" width="5.6640625" style="44" hidden="1" customWidth="1"/>
    <col min="12" max="12" width="6.44140625" style="44" hidden="1" customWidth="1"/>
    <col min="13" max="13" width="10" style="44" hidden="1" customWidth="1"/>
    <col min="14" max="14" width="10" style="489" bestFit="1" customWidth="1"/>
    <col min="15" max="15" width="14.33203125" style="489" bestFit="1" customWidth="1"/>
    <col min="16" max="17" width="12.77734375" style="37" bestFit="1" customWidth="1"/>
    <col min="18" max="16384" width="8" style="37"/>
  </cols>
  <sheetData>
    <row r="1" spans="1:15" ht="17.399999999999999" x14ac:dyDescent="0.25">
      <c r="A1" s="531" t="s">
        <v>349</v>
      </c>
      <c r="B1" s="531"/>
      <c r="C1" s="531"/>
      <c r="D1" s="531"/>
      <c r="E1" s="531"/>
      <c r="F1" s="531"/>
      <c r="G1" s="531"/>
      <c r="H1" s="309"/>
    </row>
    <row r="3" spans="1:15" s="24" customFormat="1" ht="14.25" customHeight="1" x14ac:dyDescent="0.25">
      <c r="A3" s="541" t="str">
        <f>"EXERCICE "&amp;'1-Don. générales-Algemene geg.'!$D$6</f>
        <v>EXERCICE N-1</v>
      </c>
      <c r="B3" s="541"/>
      <c r="C3" s="541"/>
      <c r="D3" s="541"/>
      <c r="E3" s="542"/>
      <c r="F3" s="26" t="s">
        <v>665</v>
      </c>
      <c r="G3" s="27" t="s">
        <v>666</v>
      </c>
      <c r="I3" s="26" t="s">
        <v>483</v>
      </c>
      <c r="J3" s="28" t="s">
        <v>251</v>
      </c>
      <c r="K3" s="26" t="s">
        <v>252</v>
      </c>
      <c r="L3" s="28" t="s">
        <v>253</v>
      </c>
      <c r="M3" s="29" t="s">
        <v>482</v>
      </c>
      <c r="N3" s="491"/>
      <c r="O3" s="491"/>
    </row>
    <row r="4" spans="1:15" s="24" customFormat="1" ht="9" customHeight="1" x14ac:dyDescent="0.25">
      <c r="A4" s="30"/>
      <c r="B4" s="31"/>
      <c r="C4" s="31"/>
      <c r="D4" s="31"/>
      <c r="E4" s="31"/>
      <c r="F4" s="31"/>
      <c r="G4" s="31"/>
      <c r="I4" s="32"/>
      <c r="J4" s="33"/>
      <c r="K4" s="32"/>
      <c r="L4" s="33"/>
      <c r="M4" s="33"/>
      <c r="N4" s="491"/>
      <c r="O4" s="491"/>
    </row>
    <row r="5" spans="1:15" x14ac:dyDescent="0.3">
      <c r="A5" s="34">
        <v>13</v>
      </c>
      <c r="B5" s="35" t="s">
        <v>645</v>
      </c>
      <c r="C5" s="35"/>
      <c r="D5" s="35"/>
      <c r="E5" s="35"/>
      <c r="F5" s="35"/>
      <c r="G5" s="21">
        <f>SUM(G6:G8)</f>
        <v>0</v>
      </c>
      <c r="I5" s="38"/>
      <c r="J5" s="39"/>
      <c r="K5" s="38"/>
      <c r="L5" s="39"/>
      <c r="M5" s="39"/>
    </row>
    <row r="6" spans="1:15" x14ac:dyDescent="0.3">
      <c r="B6" s="40">
        <v>1320</v>
      </c>
      <c r="C6" s="41" t="s">
        <v>646</v>
      </c>
      <c r="D6" s="41"/>
      <c r="E6" s="42"/>
      <c r="F6" s="35"/>
      <c r="G6" s="286">
        <v>0</v>
      </c>
      <c r="I6" s="38" t="s">
        <v>254</v>
      </c>
      <c r="J6" s="39"/>
      <c r="K6" s="38"/>
      <c r="L6" s="39" t="s">
        <v>255</v>
      </c>
      <c r="M6" s="39"/>
    </row>
    <row r="7" spans="1:15" x14ac:dyDescent="0.3">
      <c r="B7" s="40">
        <v>1321</v>
      </c>
      <c r="C7" s="41" t="s">
        <v>647</v>
      </c>
      <c r="D7" s="41"/>
      <c r="E7" s="42"/>
      <c r="F7" s="35"/>
      <c r="G7" s="286">
        <v>0</v>
      </c>
      <c r="I7" s="38"/>
      <c r="J7" s="39" t="s">
        <v>254</v>
      </c>
      <c r="K7" s="38"/>
      <c r="L7" s="39" t="s">
        <v>255</v>
      </c>
      <c r="M7" s="39"/>
    </row>
    <row r="8" spans="1:15" x14ac:dyDescent="0.3">
      <c r="B8" s="40">
        <v>1322</v>
      </c>
      <c r="C8" s="41" t="s">
        <v>648</v>
      </c>
      <c r="D8" s="41"/>
      <c r="E8" s="42"/>
      <c r="F8" s="35"/>
      <c r="G8" s="286">
        <v>0</v>
      </c>
      <c r="I8" s="38" t="s">
        <v>254</v>
      </c>
      <c r="J8" s="39"/>
      <c r="K8" s="38"/>
      <c r="L8" s="39" t="s">
        <v>255</v>
      </c>
      <c r="M8" s="39"/>
    </row>
    <row r="9" spans="1:15" s="24" customFormat="1" ht="9" customHeight="1" x14ac:dyDescent="0.25">
      <c r="A9" s="30"/>
      <c r="B9" s="31"/>
      <c r="C9" s="31"/>
      <c r="D9" s="31"/>
      <c r="E9" s="31"/>
      <c r="F9" s="35"/>
      <c r="G9" s="31"/>
      <c r="I9" s="32"/>
      <c r="J9" s="33"/>
      <c r="K9" s="32"/>
      <c r="L9" s="33"/>
      <c r="M9" s="33"/>
      <c r="N9" s="491"/>
      <c r="O9" s="491"/>
    </row>
    <row r="10" spans="1:15" x14ac:dyDescent="0.3">
      <c r="A10" s="34">
        <v>15</v>
      </c>
      <c r="B10" s="35" t="s">
        <v>649</v>
      </c>
      <c r="C10" s="35"/>
      <c r="D10" s="35"/>
      <c r="E10" s="35"/>
      <c r="F10" s="35"/>
      <c r="G10" s="21">
        <f>SUM(G11)</f>
        <v>0</v>
      </c>
      <c r="I10" s="38"/>
      <c r="J10" s="39"/>
      <c r="K10" s="38"/>
      <c r="L10" s="39"/>
      <c r="M10" s="39"/>
    </row>
    <row r="11" spans="1:15" x14ac:dyDescent="0.3">
      <c r="B11" s="40">
        <v>151</v>
      </c>
      <c r="C11" s="41" t="s">
        <v>650</v>
      </c>
      <c r="D11" s="41"/>
      <c r="E11" s="42"/>
      <c r="F11" s="35"/>
      <c r="G11" s="286">
        <v>0</v>
      </c>
      <c r="I11" s="38"/>
      <c r="J11" s="39" t="s">
        <v>254</v>
      </c>
      <c r="K11" s="38"/>
      <c r="L11" s="39" t="s">
        <v>256</v>
      </c>
      <c r="M11" s="39"/>
    </row>
    <row r="12" spans="1:15" s="24" customFormat="1" ht="9" customHeight="1" x14ac:dyDescent="0.25">
      <c r="A12" s="30"/>
      <c r="B12" s="31"/>
      <c r="C12" s="31"/>
      <c r="D12" s="31"/>
      <c r="E12" s="31"/>
      <c r="F12" s="35"/>
      <c r="G12" s="31"/>
      <c r="I12" s="32"/>
      <c r="J12" s="33"/>
      <c r="K12" s="32"/>
      <c r="L12" s="33"/>
      <c r="M12" s="33"/>
      <c r="N12" s="491"/>
      <c r="O12" s="491"/>
    </row>
    <row r="13" spans="1:15" x14ac:dyDescent="0.3">
      <c r="A13" s="34">
        <v>16</v>
      </c>
      <c r="B13" s="35" t="s">
        <v>651</v>
      </c>
      <c r="C13" s="35"/>
      <c r="D13" s="35"/>
      <c r="E13" s="35"/>
      <c r="F13" s="35"/>
      <c r="G13" s="21">
        <f>SUM(G14:G17)</f>
        <v>0</v>
      </c>
      <c r="I13" s="38"/>
      <c r="J13" s="39"/>
      <c r="K13" s="38"/>
      <c r="L13" s="39"/>
      <c r="M13" s="39"/>
    </row>
    <row r="14" spans="1:15" x14ac:dyDescent="0.3">
      <c r="B14" s="40">
        <v>160</v>
      </c>
      <c r="C14" s="43" t="s">
        <v>652</v>
      </c>
      <c r="D14" s="41"/>
      <c r="E14" s="42"/>
      <c r="F14" s="35"/>
      <c r="G14" s="286">
        <v>0</v>
      </c>
      <c r="I14" s="38"/>
      <c r="J14" s="39" t="s">
        <v>254</v>
      </c>
      <c r="K14" s="38"/>
      <c r="L14" s="39" t="s">
        <v>257</v>
      </c>
      <c r="M14" s="39"/>
    </row>
    <row r="15" spans="1:15" x14ac:dyDescent="0.3">
      <c r="B15" s="40">
        <v>162</v>
      </c>
      <c r="C15" s="41" t="s">
        <v>653</v>
      </c>
      <c r="D15" s="41"/>
      <c r="E15" s="42"/>
      <c r="F15" s="35"/>
      <c r="G15" s="286">
        <v>0</v>
      </c>
      <c r="I15" s="38"/>
      <c r="J15" s="39" t="s">
        <v>254</v>
      </c>
      <c r="K15" s="38"/>
      <c r="L15" s="39" t="s">
        <v>258</v>
      </c>
      <c r="M15" s="39"/>
    </row>
    <row r="16" spans="1:15" x14ac:dyDescent="0.3">
      <c r="B16" s="40" t="s">
        <v>259</v>
      </c>
      <c r="C16" s="41" t="s">
        <v>654</v>
      </c>
      <c r="D16" s="41"/>
      <c r="E16" s="42"/>
      <c r="F16" s="35"/>
      <c r="G16" s="286">
        <v>0</v>
      </c>
      <c r="I16" s="38"/>
      <c r="J16" s="39" t="s">
        <v>254</v>
      </c>
      <c r="K16" s="38"/>
      <c r="L16" s="39" t="s">
        <v>260</v>
      </c>
      <c r="M16" s="39" t="s">
        <v>261</v>
      </c>
    </row>
    <row r="17" spans="1:15" x14ac:dyDescent="0.3">
      <c r="B17" s="40">
        <v>168</v>
      </c>
      <c r="C17" s="41" t="s">
        <v>655</v>
      </c>
      <c r="D17" s="41"/>
      <c r="E17" s="42"/>
      <c r="F17" s="35"/>
      <c r="G17" s="286">
        <v>0</v>
      </c>
      <c r="I17" s="38"/>
      <c r="J17" s="39" t="s">
        <v>254</v>
      </c>
      <c r="K17" s="38"/>
      <c r="L17" s="39" t="s">
        <v>262</v>
      </c>
      <c r="M17" s="39" t="s">
        <v>261</v>
      </c>
    </row>
    <row r="18" spans="1:15" s="24" customFormat="1" ht="9" customHeight="1" x14ac:dyDescent="0.25">
      <c r="A18" s="30"/>
      <c r="B18" s="31"/>
      <c r="C18" s="31"/>
      <c r="D18" s="31"/>
      <c r="E18" s="31"/>
      <c r="F18" s="35"/>
      <c r="G18" s="31"/>
      <c r="I18" s="32"/>
      <c r="J18" s="33"/>
      <c r="K18" s="32"/>
      <c r="L18" s="33"/>
      <c r="M18" s="33"/>
      <c r="N18" s="491"/>
      <c r="O18" s="491"/>
    </row>
    <row r="19" spans="1:15" x14ac:dyDescent="0.3">
      <c r="A19" s="34">
        <v>17</v>
      </c>
      <c r="B19" s="35" t="s">
        <v>656</v>
      </c>
      <c r="C19" s="35"/>
      <c r="D19" s="35"/>
      <c r="E19" s="35"/>
      <c r="F19" s="35"/>
      <c r="G19" s="21">
        <f>SUM(G20:G29)</f>
        <v>0</v>
      </c>
      <c r="I19" s="38"/>
      <c r="J19" s="39"/>
      <c r="K19" s="38"/>
      <c r="L19" s="39"/>
      <c r="M19" s="39"/>
    </row>
    <row r="20" spans="1:15" x14ac:dyDescent="0.3">
      <c r="B20" s="40">
        <v>1720</v>
      </c>
      <c r="C20" s="41" t="s">
        <v>657</v>
      </c>
      <c r="D20" s="41"/>
      <c r="E20" s="42"/>
      <c r="F20" s="35"/>
      <c r="G20" s="286">
        <v>0</v>
      </c>
      <c r="I20" s="38"/>
      <c r="J20" s="39" t="s">
        <v>254</v>
      </c>
      <c r="K20" s="38"/>
      <c r="L20" s="39" t="s">
        <v>263</v>
      </c>
      <c r="M20" s="39" t="s">
        <v>254</v>
      </c>
    </row>
    <row r="21" spans="1:15" x14ac:dyDescent="0.3">
      <c r="B21" s="40">
        <v>1721</v>
      </c>
      <c r="C21" s="41" t="s">
        <v>658</v>
      </c>
      <c r="D21" s="41"/>
      <c r="E21" s="42"/>
      <c r="F21" s="35"/>
      <c r="G21" s="286">
        <v>0</v>
      </c>
      <c r="I21" s="38"/>
      <c r="J21" s="39" t="s">
        <v>254</v>
      </c>
      <c r="K21" s="38"/>
      <c r="L21" s="39" t="s">
        <v>263</v>
      </c>
      <c r="M21" s="39" t="s">
        <v>254</v>
      </c>
    </row>
    <row r="22" spans="1:15" x14ac:dyDescent="0.3">
      <c r="B22" s="40">
        <v>1722</v>
      </c>
      <c r="C22" s="41" t="s">
        <v>659</v>
      </c>
      <c r="D22" s="41"/>
      <c r="E22" s="42"/>
      <c r="F22" s="35"/>
      <c r="G22" s="286">
        <v>0</v>
      </c>
      <c r="I22" s="38"/>
      <c r="J22" s="39" t="s">
        <v>254</v>
      </c>
      <c r="K22" s="38"/>
      <c r="L22" s="39" t="s">
        <v>263</v>
      </c>
      <c r="M22" s="39" t="s">
        <v>254</v>
      </c>
    </row>
    <row r="23" spans="1:15" x14ac:dyDescent="0.3">
      <c r="B23" s="40">
        <v>1730</v>
      </c>
      <c r="C23" s="41" t="s">
        <v>660</v>
      </c>
      <c r="D23" s="41"/>
      <c r="E23" s="42"/>
      <c r="F23" s="35"/>
      <c r="G23" s="286">
        <v>0</v>
      </c>
      <c r="I23" s="38"/>
      <c r="J23" s="39" t="s">
        <v>254</v>
      </c>
      <c r="K23" s="38"/>
      <c r="L23" s="39" t="s">
        <v>264</v>
      </c>
      <c r="M23" s="39" t="s">
        <v>254</v>
      </c>
    </row>
    <row r="24" spans="1:15" x14ac:dyDescent="0.3">
      <c r="B24" s="40">
        <v>1740</v>
      </c>
      <c r="C24" s="41" t="s">
        <v>661</v>
      </c>
      <c r="D24" s="41"/>
      <c r="E24" s="42"/>
      <c r="F24" s="35"/>
      <c r="G24" s="286">
        <v>0</v>
      </c>
      <c r="I24" s="38"/>
      <c r="J24" s="39" t="s">
        <v>254</v>
      </c>
      <c r="K24" s="38"/>
      <c r="L24" s="39" t="s">
        <v>265</v>
      </c>
      <c r="M24" s="39" t="s">
        <v>254</v>
      </c>
    </row>
    <row r="25" spans="1:15" x14ac:dyDescent="0.3">
      <c r="B25" s="40">
        <v>17500</v>
      </c>
      <c r="C25" s="41" t="s">
        <v>662</v>
      </c>
      <c r="D25" s="41"/>
      <c r="E25" s="42"/>
      <c r="F25" s="35"/>
      <c r="G25" s="286">
        <v>0</v>
      </c>
      <c r="I25" s="38"/>
      <c r="J25" s="39" t="s">
        <v>254</v>
      </c>
      <c r="K25" s="38"/>
      <c r="L25" s="39" t="s">
        <v>266</v>
      </c>
      <c r="M25" s="39" t="s">
        <v>254</v>
      </c>
    </row>
    <row r="26" spans="1:15" x14ac:dyDescent="0.3">
      <c r="B26" s="40">
        <v>17501</v>
      </c>
      <c r="C26" s="41" t="s">
        <v>663</v>
      </c>
      <c r="D26" s="41"/>
      <c r="E26" s="42"/>
      <c r="F26" s="35"/>
      <c r="G26" s="286">
        <v>0</v>
      </c>
      <c r="I26" s="38"/>
      <c r="J26" s="39" t="s">
        <v>254</v>
      </c>
      <c r="K26" s="38"/>
      <c r="L26" s="39" t="s">
        <v>266</v>
      </c>
      <c r="M26" s="39" t="s">
        <v>254</v>
      </c>
    </row>
    <row r="27" spans="1:15" x14ac:dyDescent="0.3">
      <c r="B27" s="40">
        <v>1790</v>
      </c>
      <c r="C27" s="41" t="s">
        <v>795</v>
      </c>
      <c r="D27" s="41"/>
      <c r="E27" s="42"/>
      <c r="F27" s="35"/>
      <c r="G27" s="286">
        <v>0</v>
      </c>
      <c r="I27" s="38"/>
      <c r="J27" s="39" t="s">
        <v>254</v>
      </c>
      <c r="K27" s="38"/>
      <c r="L27" s="39" t="s">
        <v>267</v>
      </c>
      <c r="M27" s="39" t="s">
        <v>254</v>
      </c>
    </row>
    <row r="28" spans="1:15" ht="26.25" customHeight="1" x14ac:dyDescent="0.3">
      <c r="B28" s="40">
        <v>1791</v>
      </c>
      <c r="C28" s="543" t="s">
        <v>796</v>
      </c>
      <c r="D28" s="544"/>
      <c r="E28" s="545"/>
      <c r="F28" s="35"/>
      <c r="G28" s="286">
        <v>0</v>
      </c>
      <c r="I28" s="38"/>
      <c r="J28" s="39" t="s">
        <v>254</v>
      </c>
      <c r="K28" s="38"/>
      <c r="L28" s="39" t="s">
        <v>268</v>
      </c>
      <c r="M28" s="39" t="s">
        <v>254</v>
      </c>
    </row>
    <row r="29" spans="1:15" x14ac:dyDescent="0.3">
      <c r="B29" s="40">
        <v>1792</v>
      </c>
      <c r="C29" s="41" t="s">
        <v>797</v>
      </c>
      <c r="D29" s="41"/>
      <c r="E29" s="42"/>
      <c r="F29" s="35"/>
      <c r="G29" s="286">
        <v>0</v>
      </c>
      <c r="I29" s="38"/>
      <c r="J29" s="39" t="s">
        <v>254</v>
      </c>
      <c r="K29" s="38"/>
      <c r="L29" s="39" t="s">
        <v>269</v>
      </c>
      <c r="M29" s="39" t="s">
        <v>254</v>
      </c>
    </row>
    <row r="30" spans="1:15" s="24" customFormat="1" ht="9" customHeight="1" x14ac:dyDescent="0.25">
      <c r="A30" s="30"/>
      <c r="B30" s="31"/>
      <c r="C30" s="31"/>
      <c r="D30" s="31"/>
      <c r="E30" s="31"/>
      <c r="F30" s="31"/>
      <c r="G30" s="31"/>
      <c r="I30" s="32"/>
      <c r="J30" s="33"/>
      <c r="K30" s="32"/>
      <c r="L30" s="33"/>
      <c r="M30" s="33"/>
      <c r="N30" s="491"/>
      <c r="O30" s="491"/>
    </row>
    <row r="31" spans="1:15" s="24" customFormat="1" x14ac:dyDescent="0.25">
      <c r="A31" s="30"/>
      <c r="B31" s="31"/>
      <c r="C31" s="31"/>
      <c r="D31" s="31"/>
      <c r="E31" s="31"/>
      <c r="F31" s="31"/>
      <c r="G31" s="44" t="s">
        <v>680</v>
      </c>
      <c r="I31" s="32"/>
      <c r="J31" s="33"/>
      <c r="K31" s="32"/>
      <c r="L31" s="33"/>
      <c r="M31" s="33"/>
      <c r="N31" s="491"/>
      <c r="O31" s="491"/>
    </row>
    <row r="32" spans="1:15" x14ac:dyDescent="0.3">
      <c r="A32" s="34">
        <v>20</v>
      </c>
      <c r="B32" s="35" t="s">
        <v>667</v>
      </c>
      <c r="C32" s="35"/>
      <c r="D32" s="35"/>
      <c r="E32" s="35"/>
      <c r="F32" s="21">
        <f>SUM(F33:F34)</f>
        <v>0</v>
      </c>
      <c r="G32" s="21">
        <f>SUM(G33:G34)</f>
        <v>0</v>
      </c>
      <c r="I32" s="38"/>
      <c r="J32" s="39"/>
      <c r="K32" s="38"/>
      <c r="L32" s="39"/>
      <c r="M32" s="39"/>
    </row>
    <row r="33" spans="1:15" x14ac:dyDescent="0.3">
      <c r="B33" s="40" t="s">
        <v>486</v>
      </c>
      <c r="C33" s="41" t="s">
        <v>667</v>
      </c>
      <c r="D33" s="41"/>
      <c r="E33" s="42"/>
      <c r="F33" s="286">
        <v>0</v>
      </c>
      <c r="G33" s="287">
        <v>0</v>
      </c>
      <c r="I33" s="38"/>
      <c r="J33" s="39" t="s">
        <v>254</v>
      </c>
      <c r="K33" s="38" t="s">
        <v>270</v>
      </c>
      <c r="L33" s="39"/>
      <c r="M33" s="39" t="s">
        <v>270</v>
      </c>
    </row>
    <row r="34" spans="1:15" x14ac:dyDescent="0.3">
      <c r="B34" s="40" t="s">
        <v>487</v>
      </c>
      <c r="C34" s="41" t="s">
        <v>668</v>
      </c>
      <c r="D34" s="41"/>
      <c r="E34" s="42"/>
      <c r="F34" s="286">
        <v>0</v>
      </c>
      <c r="G34" s="287">
        <v>0</v>
      </c>
      <c r="I34" s="38"/>
      <c r="J34" s="39" t="s">
        <v>254</v>
      </c>
      <c r="K34" s="38" t="s">
        <v>270</v>
      </c>
      <c r="L34" s="39"/>
      <c r="M34" s="39" t="s">
        <v>270</v>
      </c>
    </row>
    <row r="35" spans="1:15" s="24" customFormat="1" ht="9" customHeight="1" x14ac:dyDescent="0.25">
      <c r="A35" s="30"/>
      <c r="B35" s="31"/>
      <c r="C35" s="31"/>
      <c r="D35" s="31"/>
      <c r="E35" s="31"/>
      <c r="F35" s="31"/>
      <c r="G35" s="31"/>
      <c r="I35" s="32"/>
      <c r="J35" s="33"/>
      <c r="K35" s="32"/>
      <c r="L35" s="33"/>
      <c r="M35" s="33"/>
      <c r="N35" s="491"/>
      <c r="O35" s="491"/>
    </row>
    <row r="36" spans="1:15" s="24" customFormat="1" x14ac:dyDescent="0.25">
      <c r="A36" s="30"/>
      <c r="B36" s="31"/>
      <c r="C36" s="31"/>
      <c r="D36" s="31"/>
      <c r="E36" s="31"/>
      <c r="F36" s="31"/>
      <c r="G36" s="44" t="s">
        <v>680</v>
      </c>
      <c r="I36" s="32"/>
      <c r="J36" s="33"/>
      <c r="K36" s="32"/>
      <c r="L36" s="33"/>
      <c r="M36" s="33"/>
      <c r="N36" s="491"/>
      <c r="O36" s="491"/>
    </row>
    <row r="37" spans="1:15" x14ac:dyDescent="0.3">
      <c r="A37" s="34">
        <v>21</v>
      </c>
      <c r="B37" s="35" t="s">
        <v>724</v>
      </c>
      <c r="C37" s="35"/>
      <c r="D37" s="35"/>
      <c r="E37" s="35"/>
      <c r="F37" s="21">
        <f>SUM(F38:F40)</f>
        <v>0</v>
      </c>
      <c r="G37" s="21">
        <f>SUM(G38:G40)</f>
        <v>0</v>
      </c>
      <c r="I37" s="38"/>
      <c r="J37" s="39"/>
      <c r="K37" s="38"/>
      <c r="L37" s="39"/>
      <c r="M37" s="39"/>
    </row>
    <row r="38" spans="1:15" x14ac:dyDescent="0.3">
      <c r="B38" s="40" t="s">
        <v>488</v>
      </c>
      <c r="C38" s="41" t="s">
        <v>669</v>
      </c>
      <c r="D38" s="41"/>
      <c r="E38" s="42"/>
      <c r="F38" s="286">
        <v>0</v>
      </c>
      <c r="G38" s="287">
        <v>0</v>
      </c>
      <c r="I38" s="38"/>
      <c r="J38" s="39" t="s">
        <v>254</v>
      </c>
      <c r="K38" s="38" t="s">
        <v>271</v>
      </c>
      <c r="L38" s="39"/>
      <c r="M38" s="39" t="s">
        <v>271</v>
      </c>
    </row>
    <row r="39" spans="1:15" x14ac:dyDescent="0.3">
      <c r="B39" s="40" t="s">
        <v>489</v>
      </c>
      <c r="C39" s="41" t="s">
        <v>670</v>
      </c>
      <c r="D39" s="41"/>
      <c r="E39" s="42"/>
      <c r="F39" s="286">
        <v>0</v>
      </c>
      <c r="G39" s="287">
        <v>0</v>
      </c>
      <c r="I39" s="38"/>
      <c r="J39" s="39" t="s">
        <v>254</v>
      </c>
      <c r="K39" s="38" t="s">
        <v>271</v>
      </c>
      <c r="L39" s="39"/>
      <c r="M39" s="39" t="s">
        <v>271</v>
      </c>
    </row>
    <row r="40" spans="1:15" x14ac:dyDescent="0.3">
      <c r="B40" s="40" t="s">
        <v>490</v>
      </c>
      <c r="C40" s="41" t="s">
        <v>671</v>
      </c>
      <c r="D40" s="41"/>
      <c r="E40" s="42"/>
      <c r="F40" s="286">
        <v>0</v>
      </c>
      <c r="G40" s="287">
        <v>0</v>
      </c>
      <c r="I40" s="38"/>
      <c r="J40" s="39" t="s">
        <v>254</v>
      </c>
      <c r="K40" s="38" t="s">
        <v>271</v>
      </c>
      <c r="L40" s="39"/>
      <c r="M40" s="39" t="s">
        <v>271</v>
      </c>
    </row>
    <row r="41" spans="1:15" s="24" customFormat="1" ht="9" customHeight="1" x14ac:dyDescent="0.25">
      <c r="A41" s="30"/>
      <c r="B41" s="31"/>
      <c r="C41" s="31"/>
      <c r="D41" s="31"/>
      <c r="E41" s="31"/>
      <c r="F41" s="31"/>
      <c r="G41" s="31"/>
      <c r="I41" s="32"/>
      <c r="J41" s="33"/>
      <c r="K41" s="32"/>
      <c r="L41" s="33"/>
      <c r="M41" s="33"/>
      <c r="N41" s="491"/>
      <c r="O41" s="491"/>
    </row>
    <row r="42" spans="1:15" s="24" customFormat="1" x14ac:dyDescent="0.25">
      <c r="A42" s="30"/>
      <c r="B42" s="31"/>
      <c r="C42" s="31"/>
      <c r="D42" s="31"/>
      <c r="E42" s="31"/>
      <c r="F42" s="31"/>
      <c r="G42" s="44" t="s">
        <v>680</v>
      </c>
      <c r="I42" s="32"/>
      <c r="J42" s="33"/>
      <c r="K42" s="32"/>
      <c r="L42" s="33"/>
      <c r="M42" s="33"/>
      <c r="N42" s="491"/>
      <c r="O42" s="491"/>
    </row>
    <row r="43" spans="1:15" x14ac:dyDescent="0.3">
      <c r="A43" s="34">
        <v>22</v>
      </c>
      <c r="B43" s="35" t="s">
        <v>723</v>
      </c>
      <c r="C43" s="35"/>
      <c r="D43" s="35"/>
      <c r="E43" s="35"/>
      <c r="F43" s="21">
        <f>SUM(F44:F51)</f>
        <v>0</v>
      </c>
      <c r="G43" s="21">
        <f>SUM(G44:G51)</f>
        <v>0</v>
      </c>
      <c r="I43" s="38"/>
      <c r="J43" s="39"/>
      <c r="K43" s="38"/>
      <c r="L43" s="39"/>
      <c r="M43" s="39"/>
    </row>
    <row r="44" spans="1:15" x14ac:dyDescent="0.3">
      <c r="B44" s="40" t="s">
        <v>491</v>
      </c>
      <c r="C44" s="41" t="s">
        <v>672</v>
      </c>
      <c r="D44" s="41"/>
      <c r="E44" s="42"/>
      <c r="F44" s="286">
        <v>0</v>
      </c>
      <c r="G44" s="287">
        <v>0</v>
      </c>
      <c r="I44" s="38"/>
      <c r="J44" s="39" t="s">
        <v>254</v>
      </c>
      <c r="K44" s="38" t="s">
        <v>452</v>
      </c>
      <c r="L44" s="39"/>
      <c r="M44" s="39" t="s">
        <v>453</v>
      </c>
    </row>
    <row r="45" spans="1:15" x14ac:dyDescent="0.3">
      <c r="B45" s="40" t="s">
        <v>492</v>
      </c>
      <c r="C45" s="41" t="s">
        <v>673</v>
      </c>
      <c r="D45" s="41"/>
      <c r="E45" s="42"/>
      <c r="F45" s="286">
        <v>0</v>
      </c>
      <c r="G45" s="287">
        <v>0</v>
      </c>
      <c r="I45" s="38"/>
      <c r="J45" s="39" t="s">
        <v>254</v>
      </c>
      <c r="K45" s="38" t="s">
        <v>454</v>
      </c>
      <c r="L45" s="39"/>
      <c r="M45" s="39" t="s">
        <v>453</v>
      </c>
    </row>
    <row r="46" spans="1:15" x14ac:dyDescent="0.3">
      <c r="B46" s="40" t="s">
        <v>493</v>
      </c>
      <c r="C46" s="41" t="s">
        <v>674</v>
      </c>
      <c r="D46" s="41"/>
      <c r="E46" s="42"/>
      <c r="F46" s="286">
        <v>0</v>
      </c>
      <c r="G46" s="287">
        <v>0</v>
      </c>
      <c r="I46" s="38"/>
      <c r="J46" s="39" t="s">
        <v>254</v>
      </c>
      <c r="K46" s="38" t="s">
        <v>452</v>
      </c>
      <c r="L46" s="39"/>
      <c r="M46" s="39" t="s">
        <v>453</v>
      </c>
    </row>
    <row r="47" spans="1:15" x14ac:dyDescent="0.3">
      <c r="B47" s="40" t="s">
        <v>494</v>
      </c>
      <c r="C47" s="41" t="s">
        <v>675</v>
      </c>
      <c r="D47" s="41"/>
      <c r="E47" s="42"/>
      <c r="F47" s="286">
        <v>0</v>
      </c>
      <c r="G47" s="287">
        <v>0</v>
      </c>
      <c r="I47" s="38"/>
      <c r="J47" s="39" t="s">
        <v>254</v>
      </c>
      <c r="K47" s="38" t="s">
        <v>454</v>
      </c>
      <c r="L47" s="39"/>
      <c r="M47" s="39" t="s">
        <v>453</v>
      </c>
    </row>
    <row r="48" spans="1:15" x14ac:dyDescent="0.3">
      <c r="B48" s="40" t="s">
        <v>495</v>
      </c>
      <c r="C48" s="41" t="s">
        <v>676</v>
      </c>
      <c r="D48" s="41"/>
      <c r="E48" s="42"/>
      <c r="F48" s="286">
        <v>0</v>
      </c>
      <c r="G48" s="287">
        <v>0</v>
      </c>
      <c r="I48" s="38"/>
      <c r="J48" s="39" t="s">
        <v>254</v>
      </c>
      <c r="K48" s="38" t="s">
        <v>452</v>
      </c>
      <c r="L48" s="39"/>
      <c r="M48" s="39" t="s">
        <v>453</v>
      </c>
    </row>
    <row r="49" spans="1:15" x14ac:dyDescent="0.3">
      <c r="B49" s="40" t="s">
        <v>496</v>
      </c>
      <c r="C49" s="41" t="s">
        <v>677</v>
      </c>
      <c r="D49" s="41"/>
      <c r="E49" s="42"/>
      <c r="F49" s="286">
        <v>0</v>
      </c>
      <c r="G49" s="287">
        <v>0</v>
      </c>
      <c r="I49" s="38"/>
      <c r="J49" s="39" t="s">
        <v>254</v>
      </c>
      <c r="K49" s="38" t="s">
        <v>454</v>
      </c>
      <c r="L49" s="39"/>
      <c r="M49" s="39" t="s">
        <v>453</v>
      </c>
    </row>
    <row r="50" spans="1:15" x14ac:dyDescent="0.3">
      <c r="B50" s="40" t="s">
        <v>497</v>
      </c>
      <c r="C50" s="41" t="s">
        <v>678</v>
      </c>
      <c r="D50" s="41"/>
      <c r="E50" s="42"/>
      <c r="F50" s="286">
        <v>0</v>
      </c>
      <c r="G50" s="287">
        <v>0</v>
      </c>
      <c r="I50" s="38"/>
      <c r="J50" s="39" t="s">
        <v>254</v>
      </c>
      <c r="K50" s="38" t="s">
        <v>452</v>
      </c>
      <c r="L50" s="39"/>
      <c r="M50" s="39" t="s">
        <v>453</v>
      </c>
    </row>
    <row r="51" spans="1:15" x14ac:dyDescent="0.3">
      <c r="B51" s="40" t="s">
        <v>498</v>
      </c>
      <c r="C51" s="41" t="s">
        <v>679</v>
      </c>
      <c r="D51" s="41"/>
      <c r="E51" s="42"/>
      <c r="F51" s="286">
        <v>0</v>
      </c>
      <c r="G51" s="287">
        <v>0</v>
      </c>
      <c r="I51" s="38"/>
      <c r="J51" s="39" t="s">
        <v>254</v>
      </c>
      <c r="K51" s="38" t="s">
        <v>454</v>
      </c>
      <c r="L51" s="39"/>
      <c r="M51" s="39" t="s">
        <v>453</v>
      </c>
    </row>
    <row r="52" spans="1:15" s="24" customFormat="1" ht="9" customHeight="1" x14ac:dyDescent="0.25">
      <c r="A52" s="30"/>
      <c r="B52" s="31"/>
      <c r="C52" s="31"/>
      <c r="D52" s="31"/>
      <c r="E52" s="31"/>
      <c r="F52" s="31"/>
      <c r="G52" s="31"/>
      <c r="I52" s="32"/>
      <c r="J52" s="33"/>
      <c r="K52" s="32"/>
      <c r="L52" s="33"/>
      <c r="M52" s="33"/>
      <c r="N52" s="491"/>
      <c r="O52" s="491"/>
    </row>
    <row r="53" spans="1:15" s="24" customFormat="1" x14ac:dyDescent="0.25">
      <c r="A53" s="30"/>
      <c r="B53" s="31"/>
      <c r="C53" s="31"/>
      <c r="D53" s="31"/>
      <c r="E53" s="31"/>
      <c r="F53" s="31"/>
      <c r="G53" s="44" t="s">
        <v>680</v>
      </c>
      <c r="I53" s="32"/>
      <c r="J53" s="33"/>
      <c r="K53" s="32"/>
      <c r="L53" s="33"/>
      <c r="M53" s="33"/>
      <c r="N53" s="491"/>
      <c r="O53" s="491"/>
    </row>
    <row r="54" spans="1:15" x14ac:dyDescent="0.3">
      <c r="A54" s="34">
        <v>23</v>
      </c>
      <c r="B54" s="35" t="s">
        <v>722</v>
      </c>
      <c r="C54" s="35"/>
      <c r="D54" s="35"/>
      <c r="E54" s="35"/>
      <c r="F54" s="21">
        <f>SUM(F55:F60)</f>
        <v>0</v>
      </c>
      <c r="G54" s="21">
        <f>SUM(G55:G60)</f>
        <v>0</v>
      </c>
      <c r="I54" s="38"/>
      <c r="J54" s="39"/>
      <c r="K54" s="38"/>
      <c r="L54" s="39"/>
      <c r="M54" s="39"/>
    </row>
    <row r="55" spans="1:15" x14ac:dyDescent="0.3">
      <c r="B55" s="40" t="s">
        <v>499</v>
      </c>
      <c r="C55" s="41" t="s">
        <v>681</v>
      </c>
      <c r="D55" s="41"/>
      <c r="E55" s="42"/>
      <c r="F55" s="286">
        <v>0</v>
      </c>
      <c r="G55" s="287">
        <v>0</v>
      </c>
      <c r="I55" s="38"/>
      <c r="J55" s="39" t="s">
        <v>254</v>
      </c>
      <c r="K55" s="38" t="s">
        <v>455</v>
      </c>
      <c r="L55" s="39"/>
      <c r="M55" s="39" t="s">
        <v>456</v>
      </c>
    </row>
    <row r="56" spans="1:15" x14ac:dyDescent="0.3">
      <c r="B56" s="40" t="s">
        <v>500</v>
      </c>
      <c r="C56" s="41" t="s">
        <v>682</v>
      </c>
      <c r="D56" s="41"/>
      <c r="E56" s="42"/>
      <c r="F56" s="286">
        <v>0</v>
      </c>
      <c r="G56" s="287">
        <v>0</v>
      </c>
      <c r="I56" s="38"/>
      <c r="J56" s="39" t="s">
        <v>254</v>
      </c>
      <c r="K56" s="38" t="s">
        <v>455</v>
      </c>
      <c r="L56" s="39"/>
      <c r="M56" s="39" t="s">
        <v>456</v>
      </c>
    </row>
    <row r="57" spans="1:15" x14ac:dyDescent="0.3">
      <c r="B57" s="40" t="s">
        <v>501</v>
      </c>
      <c r="C57" s="41" t="s">
        <v>697</v>
      </c>
      <c r="D57" s="41"/>
      <c r="E57" s="42"/>
      <c r="F57" s="286">
        <v>0</v>
      </c>
      <c r="G57" s="287">
        <v>0</v>
      </c>
      <c r="I57" s="38"/>
      <c r="J57" s="39" t="s">
        <v>254</v>
      </c>
      <c r="K57" s="38" t="s">
        <v>455</v>
      </c>
      <c r="L57" s="39"/>
      <c r="M57" s="39" t="s">
        <v>456</v>
      </c>
    </row>
    <row r="58" spans="1:15" x14ac:dyDescent="0.3">
      <c r="B58" s="40" t="s">
        <v>502</v>
      </c>
      <c r="C58" s="41" t="s">
        <v>698</v>
      </c>
      <c r="D58" s="41"/>
      <c r="E58" s="42"/>
      <c r="F58" s="286">
        <v>0</v>
      </c>
      <c r="G58" s="287">
        <v>0</v>
      </c>
      <c r="I58" s="38"/>
      <c r="J58" s="39" t="s">
        <v>254</v>
      </c>
      <c r="K58" s="38" t="s">
        <v>457</v>
      </c>
      <c r="L58" s="39"/>
      <c r="M58" s="39" t="s">
        <v>456</v>
      </c>
    </row>
    <row r="59" spans="1:15" x14ac:dyDescent="0.3">
      <c r="B59" s="40" t="s">
        <v>503</v>
      </c>
      <c r="C59" s="41" t="s">
        <v>699</v>
      </c>
      <c r="D59" s="41"/>
      <c r="E59" s="42"/>
      <c r="F59" s="286">
        <v>0</v>
      </c>
      <c r="G59" s="287">
        <v>0</v>
      </c>
      <c r="I59" s="38"/>
      <c r="J59" s="39" t="s">
        <v>254</v>
      </c>
      <c r="K59" s="38" t="s">
        <v>457</v>
      </c>
      <c r="L59" s="39"/>
      <c r="M59" s="39" t="s">
        <v>456</v>
      </c>
    </row>
    <row r="60" spans="1:15" x14ac:dyDescent="0.3">
      <c r="B60" s="40" t="s">
        <v>504</v>
      </c>
      <c r="C60" s="41" t="s">
        <v>700</v>
      </c>
      <c r="D60" s="41"/>
      <c r="E60" s="42"/>
      <c r="F60" s="286">
        <v>0</v>
      </c>
      <c r="G60" s="287">
        <v>0</v>
      </c>
      <c r="I60" s="38"/>
      <c r="J60" s="39" t="s">
        <v>254</v>
      </c>
      <c r="K60" s="38" t="s">
        <v>457</v>
      </c>
      <c r="L60" s="39"/>
      <c r="M60" s="39" t="s">
        <v>456</v>
      </c>
    </row>
    <row r="61" spans="1:15" s="24" customFormat="1" ht="9" customHeight="1" x14ac:dyDescent="0.25">
      <c r="A61" s="30"/>
      <c r="B61" s="31"/>
      <c r="C61" s="31"/>
      <c r="D61" s="31"/>
      <c r="E61" s="31"/>
      <c r="F61" s="31"/>
      <c r="G61" s="31"/>
      <c r="I61" s="32"/>
      <c r="J61" s="33"/>
      <c r="K61" s="32"/>
      <c r="L61" s="33"/>
      <c r="M61" s="33"/>
      <c r="N61" s="491"/>
      <c r="O61" s="491"/>
    </row>
    <row r="62" spans="1:15" s="24" customFormat="1" ht="14.25" customHeight="1" x14ac:dyDescent="0.25">
      <c r="B62" s="25"/>
      <c r="C62" s="25"/>
      <c r="D62" s="25"/>
      <c r="E62" s="25"/>
      <c r="F62" s="26" t="s">
        <v>665</v>
      </c>
      <c r="G62" s="27" t="s">
        <v>666</v>
      </c>
      <c r="I62" s="26" t="s">
        <v>483</v>
      </c>
      <c r="J62" s="28" t="s">
        <v>251</v>
      </c>
      <c r="K62" s="26" t="s">
        <v>252</v>
      </c>
      <c r="L62" s="28" t="s">
        <v>253</v>
      </c>
      <c r="M62" s="29" t="s">
        <v>482</v>
      </c>
      <c r="N62" s="491"/>
      <c r="O62" s="491"/>
    </row>
    <row r="63" spans="1:15" s="24" customFormat="1" ht="9" customHeight="1" x14ac:dyDescent="0.25">
      <c r="A63" s="30"/>
      <c r="B63" s="31"/>
      <c r="C63" s="31"/>
      <c r="D63" s="31"/>
      <c r="E63" s="31"/>
      <c r="F63" s="31"/>
      <c r="G63" s="31"/>
      <c r="I63" s="32"/>
      <c r="J63" s="33"/>
      <c r="K63" s="32"/>
      <c r="L63" s="33"/>
      <c r="M63" s="33"/>
      <c r="N63" s="491"/>
      <c r="O63" s="491"/>
    </row>
    <row r="64" spans="1:15" s="24" customFormat="1" x14ac:dyDescent="0.25">
      <c r="A64" s="30"/>
      <c r="B64" s="31"/>
      <c r="C64" s="31"/>
      <c r="D64" s="31"/>
      <c r="E64" s="31"/>
      <c r="F64" s="31"/>
      <c r="G64" s="44" t="s">
        <v>680</v>
      </c>
      <c r="I64" s="32"/>
      <c r="J64" s="33"/>
      <c r="K64" s="32"/>
      <c r="L64" s="33"/>
      <c r="M64" s="33"/>
      <c r="N64" s="491"/>
      <c r="O64" s="491"/>
    </row>
    <row r="65" spans="1:15" x14ac:dyDescent="0.3">
      <c r="A65" s="45">
        <v>24</v>
      </c>
      <c r="B65" s="46" t="s">
        <v>721</v>
      </c>
      <c r="E65" s="47"/>
      <c r="F65" s="21">
        <f>SUM(F66:F69)</f>
        <v>0</v>
      </c>
      <c r="G65" s="21">
        <f>SUM(G66:G69)</f>
        <v>0</v>
      </c>
      <c r="I65" s="38"/>
      <c r="J65" s="39"/>
      <c r="K65" s="38"/>
      <c r="L65" s="39"/>
      <c r="M65" s="39"/>
    </row>
    <row r="66" spans="1:15" x14ac:dyDescent="0.3">
      <c r="B66" s="40" t="s">
        <v>505</v>
      </c>
      <c r="C66" s="41" t="s">
        <v>701</v>
      </c>
      <c r="D66" s="41"/>
      <c r="E66" s="42"/>
      <c r="F66" s="286">
        <v>0</v>
      </c>
      <c r="G66" s="287">
        <v>0</v>
      </c>
      <c r="I66" s="38"/>
      <c r="J66" s="39" t="s">
        <v>254</v>
      </c>
      <c r="K66" s="38" t="s">
        <v>458</v>
      </c>
      <c r="L66" s="39"/>
      <c r="M66" s="39" t="s">
        <v>459</v>
      </c>
    </row>
    <row r="67" spans="1:15" x14ac:dyDescent="0.3">
      <c r="B67" s="40" t="s">
        <v>506</v>
      </c>
      <c r="C67" s="41" t="s">
        <v>702</v>
      </c>
      <c r="D67" s="41"/>
      <c r="E67" s="42"/>
      <c r="F67" s="286">
        <v>0</v>
      </c>
      <c r="G67" s="287">
        <v>0</v>
      </c>
      <c r="I67" s="38"/>
      <c r="J67" s="39" t="s">
        <v>254</v>
      </c>
      <c r="K67" s="38" t="s">
        <v>458</v>
      </c>
      <c r="L67" s="39"/>
      <c r="M67" s="39" t="s">
        <v>459</v>
      </c>
    </row>
    <row r="68" spans="1:15" x14ac:dyDescent="0.3">
      <c r="B68" s="40" t="s">
        <v>507</v>
      </c>
      <c r="C68" s="41" t="s">
        <v>703</v>
      </c>
      <c r="D68" s="41"/>
      <c r="E68" s="42"/>
      <c r="F68" s="286">
        <v>0</v>
      </c>
      <c r="G68" s="287">
        <v>0</v>
      </c>
      <c r="I68" s="38"/>
      <c r="J68" s="39" t="s">
        <v>254</v>
      </c>
      <c r="K68" s="38" t="s">
        <v>460</v>
      </c>
      <c r="L68" s="39"/>
      <c r="M68" s="39" t="s">
        <v>459</v>
      </c>
    </row>
    <row r="69" spans="1:15" x14ac:dyDescent="0.3">
      <c r="B69" s="40" t="s">
        <v>508</v>
      </c>
      <c r="C69" s="41" t="s">
        <v>704</v>
      </c>
      <c r="D69" s="41"/>
      <c r="E69" s="42"/>
      <c r="F69" s="286">
        <v>0</v>
      </c>
      <c r="G69" s="287">
        <v>0</v>
      </c>
      <c r="I69" s="38"/>
      <c r="J69" s="39" t="s">
        <v>254</v>
      </c>
      <c r="K69" s="38" t="s">
        <v>460</v>
      </c>
      <c r="L69" s="39"/>
      <c r="M69" s="39" t="s">
        <v>459</v>
      </c>
    </row>
    <row r="70" spans="1:15" s="24" customFormat="1" ht="6" customHeight="1" x14ac:dyDescent="0.25">
      <c r="A70" s="30"/>
      <c r="B70" s="31"/>
      <c r="C70" s="31"/>
      <c r="D70" s="31"/>
      <c r="E70" s="31"/>
      <c r="F70" s="31"/>
      <c r="G70" s="31"/>
      <c r="I70" s="32"/>
      <c r="J70" s="33"/>
      <c r="K70" s="32"/>
      <c r="L70" s="33"/>
      <c r="M70" s="33"/>
      <c r="N70" s="491"/>
      <c r="O70" s="491"/>
    </row>
    <row r="71" spans="1:15" s="24" customFormat="1" x14ac:dyDescent="0.25">
      <c r="A71" s="30"/>
      <c r="B71" s="31"/>
      <c r="C71" s="31"/>
      <c r="D71" s="31"/>
      <c r="E71" s="31"/>
      <c r="F71" s="31"/>
      <c r="G71" s="44" t="s">
        <v>680</v>
      </c>
      <c r="I71" s="32"/>
      <c r="J71" s="33"/>
      <c r="K71" s="32"/>
      <c r="L71" s="33"/>
      <c r="M71" s="33"/>
      <c r="N71" s="491"/>
      <c r="O71" s="491"/>
    </row>
    <row r="72" spans="1:15" s="49" customFormat="1" x14ac:dyDescent="0.3">
      <c r="A72" s="45">
        <v>25</v>
      </c>
      <c r="B72" s="46" t="s">
        <v>705</v>
      </c>
      <c r="C72" s="46"/>
      <c r="D72" s="46"/>
      <c r="E72" s="48"/>
      <c r="F72" s="21">
        <f>SUM(F73:F78)</f>
        <v>0</v>
      </c>
      <c r="G72" s="21">
        <f>SUM(G73:G78)</f>
        <v>0</v>
      </c>
      <c r="I72" s="50"/>
      <c r="J72" s="51"/>
      <c r="K72" s="50"/>
      <c r="L72" s="51"/>
      <c r="M72" s="51"/>
      <c r="N72" s="490"/>
      <c r="O72" s="490"/>
    </row>
    <row r="73" spans="1:15" x14ac:dyDescent="0.3">
      <c r="B73" s="40" t="s">
        <v>509</v>
      </c>
      <c r="C73" s="41" t="s">
        <v>706</v>
      </c>
      <c r="D73" s="41"/>
      <c r="E73" s="42"/>
      <c r="F73" s="286">
        <v>0</v>
      </c>
      <c r="G73" s="287">
        <v>0</v>
      </c>
      <c r="I73" s="38"/>
      <c r="J73" s="39" t="s">
        <v>254</v>
      </c>
      <c r="K73" s="38" t="s">
        <v>461</v>
      </c>
      <c r="L73" s="39"/>
      <c r="M73" s="39" t="s">
        <v>462</v>
      </c>
    </row>
    <row r="74" spans="1:15" x14ac:dyDescent="0.3">
      <c r="B74" s="40" t="s">
        <v>510</v>
      </c>
      <c r="C74" s="41" t="s">
        <v>707</v>
      </c>
      <c r="D74" s="41"/>
      <c r="E74" s="42"/>
      <c r="F74" s="286">
        <v>0</v>
      </c>
      <c r="G74" s="287">
        <v>0</v>
      </c>
      <c r="I74" s="38"/>
      <c r="J74" s="39" t="s">
        <v>254</v>
      </c>
      <c r="K74" s="38" t="s">
        <v>461</v>
      </c>
      <c r="L74" s="39"/>
      <c r="M74" s="39" t="s">
        <v>462</v>
      </c>
    </row>
    <row r="75" spans="1:15" x14ac:dyDescent="0.3">
      <c r="B75" s="40" t="s">
        <v>511</v>
      </c>
      <c r="C75" s="41" t="s">
        <v>708</v>
      </c>
      <c r="D75" s="41"/>
      <c r="E75" s="42"/>
      <c r="F75" s="286">
        <v>0</v>
      </c>
      <c r="G75" s="287">
        <v>0</v>
      </c>
      <c r="I75" s="38"/>
      <c r="J75" s="39" t="s">
        <v>254</v>
      </c>
      <c r="K75" s="38" t="s">
        <v>461</v>
      </c>
      <c r="L75" s="39"/>
      <c r="M75" s="39" t="s">
        <v>462</v>
      </c>
    </row>
    <row r="76" spans="1:15" x14ac:dyDescent="0.3">
      <c r="B76" s="40" t="s">
        <v>512</v>
      </c>
      <c r="C76" s="41" t="s">
        <v>709</v>
      </c>
      <c r="D76" s="41"/>
      <c r="E76" s="42"/>
      <c r="F76" s="286">
        <v>0</v>
      </c>
      <c r="G76" s="287">
        <v>0</v>
      </c>
      <c r="I76" s="38"/>
      <c r="J76" s="39" t="s">
        <v>254</v>
      </c>
      <c r="K76" s="38" t="s">
        <v>461</v>
      </c>
      <c r="L76" s="39"/>
      <c r="M76" s="39" t="s">
        <v>462</v>
      </c>
    </row>
    <row r="77" spans="1:15" x14ac:dyDescent="0.3">
      <c r="B77" s="40" t="s">
        <v>513</v>
      </c>
      <c r="C77" s="41" t="s">
        <v>710</v>
      </c>
      <c r="D77" s="41"/>
      <c r="E77" s="42"/>
      <c r="F77" s="286">
        <v>0</v>
      </c>
      <c r="G77" s="287">
        <v>0</v>
      </c>
      <c r="I77" s="38"/>
      <c r="J77" s="39" t="s">
        <v>254</v>
      </c>
      <c r="K77" s="38" t="s">
        <v>461</v>
      </c>
      <c r="L77" s="39"/>
      <c r="M77" s="39" t="s">
        <v>462</v>
      </c>
    </row>
    <row r="78" spans="1:15" x14ac:dyDescent="0.3">
      <c r="B78" s="40" t="s">
        <v>514</v>
      </c>
      <c r="C78" s="41" t="s">
        <v>711</v>
      </c>
      <c r="D78" s="41"/>
      <c r="E78" s="42"/>
      <c r="F78" s="286">
        <v>0</v>
      </c>
      <c r="G78" s="287">
        <v>0</v>
      </c>
      <c r="I78" s="38"/>
      <c r="J78" s="39" t="s">
        <v>254</v>
      </c>
      <c r="K78" s="38" t="s">
        <v>461</v>
      </c>
      <c r="L78" s="39"/>
      <c r="M78" s="39" t="s">
        <v>462</v>
      </c>
    </row>
    <row r="79" spans="1:15" s="24" customFormat="1" ht="6" customHeight="1" x14ac:dyDescent="0.25">
      <c r="A79" s="30"/>
      <c r="B79" s="31"/>
      <c r="C79" s="31"/>
      <c r="D79" s="31"/>
      <c r="E79" s="31"/>
      <c r="F79" s="31"/>
      <c r="G79" s="31"/>
      <c r="I79" s="32"/>
      <c r="J79" s="33"/>
      <c r="K79" s="32"/>
      <c r="L79" s="33"/>
      <c r="M79" s="33"/>
      <c r="N79" s="491"/>
      <c r="O79" s="491"/>
    </row>
    <row r="80" spans="1:15" s="24" customFormat="1" x14ac:dyDescent="0.25">
      <c r="A80" s="30"/>
      <c r="B80" s="31"/>
      <c r="C80" s="31"/>
      <c r="D80" s="31"/>
      <c r="E80" s="31"/>
      <c r="F80" s="31"/>
      <c r="G80" s="44" t="s">
        <v>680</v>
      </c>
      <c r="I80" s="32"/>
      <c r="J80" s="33"/>
      <c r="K80" s="32"/>
      <c r="L80" s="33"/>
      <c r="M80" s="33"/>
      <c r="N80" s="491"/>
      <c r="O80" s="491"/>
    </row>
    <row r="81" spans="1:16" s="49" customFormat="1" x14ac:dyDescent="0.3">
      <c r="A81" s="45">
        <v>26</v>
      </c>
      <c r="B81" s="46" t="s">
        <v>712</v>
      </c>
      <c r="C81" s="46"/>
      <c r="D81" s="46"/>
      <c r="E81" s="48"/>
      <c r="F81" s="21">
        <f>SUM(F82:F83)</f>
        <v>0</v>
      </c>
      <c r="G81" s="21">
        <f>SUM(G82:G83)</f>
        <v>0</v>
      </c>
      <c r="I81" s="50"/>
      <c r="J81" s="51"/>
      <c r="K81" s="50"/>
      <c r="L81" s="51"/>
      <c r="M81" s="51"/>
      <c r="N81" s="490"/>
      <c r="O81" s="490"/>
    </row>
    <row r="82" spans="1:16" x14ac:dyDescent="0.3">
      <c r="B82" s="40" t="s">
        <v>515</v>
      </c>
      <c r="C82" s="41" t="s">
        <v>713</v>
      </c>
      <c r="D82" s="41"/>
      <c r="E82" s="42"/>
      <c r="F82" s="286">
        <v>0</v>
      </c>
      <c r="G82" s="287">
        <v>0</v>
      </c>
      <c r="I82" s="38"/>
      <c r="J82" s="39" t="s">
        <v>254</v>
      </c>
      <c r="K82" s="38" t="s">
        <v>463</v>
      </c>
      <c r="L82" s="39"/>
      <c r="M82" s="39" t="s">
        <v>464</v>
      </c>
    </row>
    <row r="83" spans="1:16" x14ac:dyDescent="0.3">
      <c r="B83" s="40" t="s">
        <v>516</v>
      </c>
      <c r="C83" s="41" t="s">
        <v>712</v>
      </c>
      <c r="D83" s="41"/>
      <c r="E83" s="42"/>
      <c r="F83" s="286">
        <v>0</v>
      </c>
      <c r="G83" s="287">
        <v>0</v>
      </c>
      <c r="I83" s="38"/>
      <c r="J83" s="39" t="s">
        <v>254</v>
      </c>
      <c r="K83" s="38" t="s">
        <v>465</v>
      </c>
      <c r="L83" s="39"/>
      <c r="M83" s="39" t="s">
        <v>464</v>
      </c>
    </row>
    <row r="84" spans="1:16" s="24" customFormat="1" ht="9" customHeight="1" x14ac:dyDescent="0.25">
      <c r="A84" s="30"/>
      <c r="B84" s="31"/>
      <c r="C84" s="31"/>
      <c r="D84" s="31"/>
      <c r="E84" s="31"/>
      <c r="F84" s="31"/>
      <c r="G84" s="31"/>
      <c r="I84" s="32"/>
      <c r="J84" s="33"/>
      <c r="K84" s="32"/>
      <c r="L84" s="33"/>
      <c r="M84" s="33"/>
      <c r="N84" s="489"/>
      <c r="O84" s="489"/>
      <c r="P84" s="37"/>
    </row>
    <row r="85" spans="1:16" s="49" customFormat="1" x14ac:dyDescent="0.3">
      <c r="A85" s="45">
        <v>27</v>
      </c>
      <c r="B85" s="46" t="s">
        <v>714</v>
      </c>
      <c r="C85" s="46"/>
      <c r="D85" s="46"/>
      <c r="E85" s="48"/>
      <c r="F85" s="21">
        <f>SUM(F86)</f>
        <v>0</v>
      </c>
      <c r="G85" s="31"/>
      <c r="I85" s="50"/>
      <c r="J85" s="39" t="s">
        <v>254</v>
      </c>
      <c r="K85" s="38" t="s">
        <v>466</v>
      </c>
      <c r="L85" s="51"/>
      <c r="M85" s="51" t="s">
        <v>467</v>
      </c>
      <c r="N85" s="489"/>
      <c r="O85" s="489"/>
      <c r="P85" s="37"/>
    </row>
    <row r="86" spans="1:16" x14ac:dyDescent="0.3">
      <c r="B86" s="40">
        <v>270</v>
      </c>
      <c r="C86" s="41" t="s">
        <v>714</v>
      </c>
      <c r="D86" s="41"/>
      <c r="E86" s="42"/>
      <c r="F86" s="286">
        <v>0</v>
      </c>
      <c r="G86" s="31"/>
      <c r="I86" s="38"/>
      <c r="J86" s="39" t="s">
        <v>254</v>
      </c>
      <c r="K86" s="38" t="s">
        <v>463</v>
      </c>
      <c r="L86" s="39"/>
      <c r="M86" s="39" t="s">
        <v>464</v>
      </c>
    </row>
    <row r="87" spans="1:16" s="24" customFormat="1" ht="6" customHeight="1" x14ac:dyDescent="0.25">
      <c r="A87" s="30"/>
      <c r="B87" s="31"/>
      <c r="C87" s="31"/>
      <c r="D87" s="31"/>
      <c r="E87" s="31"/>
      <c r="F87" s="31"/>
      <c r="G87" s="31"/>
      <c r="I87" s="32"/>
      <c r="J87" s="33"/>
      <c r="K87" s="32"/>
      <c r="L87" s="33"/>
      <c r="M87" s="33"/>
      <c r="N87" s="491"/>
      <c r="O87" s="491"/>
    </row>
    <row r="88" spans="1:16" s="49" customFormat="1" x14ac:dyDescent="0.3">
      <c r="A88" s="45">
        <v>28</v>
      </c>
      <c r="B88" s="46" t="s">
        <v>715</v>
      </c>
      <c r="C88" s="46"/>
      <c r="D88" s="46"/>
      <c r="E88" s="48"/>
      <c r="F88" s="21">
        <f>SUM(F89:F91)</f>
        <v>0</v>
      </c>
      <c r="G88" s="31"/>
      <c r="I88" s="50"/>
      <c r="J88" s="39"/>
      <c r="K88" s="38"/>
      <c r="L88" s="51"/>
      <c r="M88" s="51"/>
      <c r="N88" s="490"/>
      <c r="O88" s="490"/>
    </row>
    <row r="89" spans="1:16" x14ac:dyDescent="0.3">
      <c r="B89" s="40">
        <v>2880</v>
      </c>
      <c r="C89" s="41" t="s">
        <v>716</v>
      </c>
      <c r="D89" s="41"/>
      <c r="E89" s="42"/>
      <c r="F89" s="286">
        <v>0</v>
      </c>
      <c r="G89" s="31"/>
      <c r="I89" s="38"/>
      <c r="J89" s="39" t="s">
        <v>254</v>
      </c>
      <c r="K89" s="38" t="s">
        <v>468</v>
      </c>
      <c r="L89" s="39"/>
      <c r="M89" s="39" t="s">
        <v>255</v>
      </c>
    </row>
    <row r="90" spans="1:16" x14ac:dyDescent="0.3">
      <c r="B90" s="40">
        <v>2881</v>
      </c>
      <c r="C90" s="41" t="s">
        <v>717</v>
      </c>
      <c r="D90" s="41"/>
      <c r="E90" s="42"/>
      <c r="F90" s="286">
        <v>0</v>
      </c>
      <c r="G90" s="31"/>
      <c r="I90" s="38"/>
      <c r="J90" s="39" t="s">
        <v>254</v>
      </c>
      <c r="K90" s="38" t="s">
        <v>468</v>
      </c>
      <c r="L90" s="39"/>
      <c r="M90" s="39" t="s">
        <v>255</v>
      </c>
    </row>
    <row r="91" spans="1:16" x14ac:dyDescent="0.3">
      <c r="B91" s="40">
        <v>2882</v>
      </c>
      <c r="C91" s="41" t="s">
        <v>718</v>
      </c>
      <c r="D91" s="41"/>
      <c r="E91" s="42"/>
      <c r="F91" s="286">
        <v>0</v>
      </c>
      <c r="G91" s="31"/>
      <c r="I91" s="38"/>
      <c r="J91" s="39" t="s">
        <v>254</v>
      </c>
      <c r="K91" s="38" t="s">
        <v>468</v>
      </c>
      <c r="L91" s="39"/>
      <c r="M91" s="39" t="s">
        <v>255</v>
      </c>
    </row>
    <row r="92" spans="1:16" s="24" customFormat="1" ht="6" customHeight="1" x14ac:dyDescent="0.25">
      <c r="A92" s="30"/>
      <c r="B92" s="31"/>
      <c r="C92" s="31"/>
      <c r="D92" s="31"/>
      <c r="E92" s="31"/>
      <c r="F92" s="31"/>
      <c r="G92" s="31"/>
      <c r="I92" s="32"/>
      <c r="J92" s="33"/>
      <c r="K92" s="32"/>
      <c r="L92" s="33"/>
      <c r="M92" s="33"/>
      <c r="N92" s="491"/>
      <c r="O92" s="491"/>
    </row>
    <row r="93" spans="1:16" s="49" customFormat="1" x14ac:dyDescent="0.3">
      <c r="A93" s="45">
        <v>29</v>
      </c>
      <c r="B93" s="46" t="s">
        <v>719</v>
      </c>
      <c r="C93" s="31"/>
      <c r="D93" s="31"/>
      <c r="E93" s="52"/>
      <c r="F93" s="21">
        <f>SUM(F94)</f>
        <v>0</v>
      </c>
      <c r="G93" s="31"/>
      <c r="I93" s="38"/>
      <c r="J93" s="39"/>
      <c r="K93" s="38"/>
      <c r="L93" s="51"/>
      <c r="M93" s="51"/>
      <c r="N93" s="490"/>
      <c r="O93" s="490"/>
    </row>
    <row r="94" spans="1:16" x14ac:dyDescent="0.3">
      <c r="B94" s="40">
        <v>291</v>
      </c>
      <c r="C94" s="41" t="s">
        <v>720</v>
      </c>
      <c r="D94" s="41"/>
      <c r="E94" s="42"/>
      <c r="F94" s="286">
        <v>0</v>
      </c>
      <c r="G94" s="31"/>
      <c r="I94" s="38"/>
      <c r="J94" s="39" t="s">
        <v>254</v>
      </c>
      <c r="K94" s="38" t="s">
        <v>469</v>
      </c>
      <c r="L94" s="39"/>
      <c r="M94" s="39"/>
    </row>
    <row r="95" spans="1:16" s="24" customFormat="1" ht="6" customHeight="1" x14ac:dyDescent="0.25">
      <c r="A95" s="30"/>
      <c r="B95" s="31"/>
      <c r="C95" s="31"/>
      <c r="D95" s="31"/>
      <c r="E95" s="31"/>
      <c r="F95" s="31"/>
      <c r="G95" s="31"/>
      <c r="I95" s="32"/>
      <c r="J95" s="33"/>
      <c r="K95" s="32"/>
      <c r="L95" s="33"/>
      <c r="M95" s="33"/>
      <c r="N95" s="491"/>
      <c r="O95" s="491"/>
    </row>
    <row r="96" spans="1:16" s="49" customFormat="1" x14ac:dyDescent="0.3">
      <c r="A96" s="45">
        <v>40</v>
      </c>
      <c r="B96" s="46" t="s">
        <v>725</v>
      </c>
      <c r="C96" s="31"/>
      <c r="D96" s="31"/>
      <c r="E96" s="52"/>
      <c r="F96" s="21">
        <f>SUM(F97:F107)</f>
        <v>0</v>
      </c>
      <c r="G96" s="21">
        <f>SUM(G97:G107)</f>
        <v>0</v>
      </c>
      <c r="I96" s="38"/>
      <c r="J96" s="39"/>
      <c r="K96" s="38"/>
      <c r="L96" s="51"/>
      <c r="M96" s="51"/>
      <c r="N96" s="490"/>
      <c r="O96" s="490"/>
    </row>
    <row r="97" spans="1:15" x14ac:dyDescent="0.3">
      <c r="B97" s="40">
        <v>400</v>
      </c>
      <c r="C97" s="41" t="s">
        <v>726</v>
      </c>
      <c r="D97" s="41"/>
      <c r="E97" s="42"/>
      <c r="F97" s="286">
        <v>0</v>
      </c>
      <c r="G97" s="31"/>
      <c r="I97" s="38" t="s">
        <v>254</v>
      </c>
      <c r="J97" s="39"/>
      <c r="K97" s="38" t="s">
        <v>470</v>
      </c>
      <c r="L97" s="39"/>
      <c r="M97" s="39"/>
    </row>
    <row r="98" spans="1:15" x14ac:dyDescent="0.3">
      <c r="B98" s="40">
        <v>4010</v>
      </c>
      <c r="C98" s="41" t="s">
        <v>798</v>
      </c>
      <c r="D98" s="41"/>
      <c r="E98" s="42"/>
      <c r="F98" s="286">
        <v>0</v>
      </c>
      <c r="G98" s="31"/>
      <c r="I98" s="38" t="s">
        <v>254</v>
      </c>
      <c r="J98" s="39"/>
      <c r="K98" s="38" t="s">
        <v>470</v>
      </c>
      <c r="L98" s="39"/>
      <c r="M98" s="39"/>
    </row>
    <row r="99" spans="1:15" x14ac:dyDescent="0.3">
      <c r="B99" s="40">
        <v>4011</v>
      </c>
      <c r="C99" s="41" t="s">
        <v>799</v>
      </c>
      <c r="D99" s="41"/>
      <c r="E99" s="42"/>
      <c r="F99" s="286">
        <v>0</v>
      </c>
      <c r="G99" s="31"/>
      <c r="I99" s="38" t="s">
        <v>254</v>
      </c>
      <c r="J99" s="39"/>
      <c r="K99" s="38" t="s">
        <v>470</v>
      </c>
      <c r="L99" s="39"/>
      <c r="M99" s="39"/>
    </row>
    <row r="100" spans="1:15" x14ac:dyDescent="0.3">
      <c r="B100" s="40">
        <v>4012</v>
      </c>
      <c r="C100" s="41" t="s">
        <v>800</v>
      </c>
      <c r="D100" s="41"/>
      <c r="E100" s="42"/>
      <c r="F100" s="286">
        <v>0</v>
      </c>
      <c r="G100" s="31"/>
      <c r="I100" s="38" t="s">
        <v>254</v>
      </c>
      <c r="J100" s="39"/>
      <c r="K100" s="38" t="s">
        <v>470</v>
      </c>
      <c r="L100" s="39"/>
      <c r="M100" s="39"/>
    </row>
    <row r="101" spans="1:15" x14ac:dyDescent="0.3">
      <c r="B101" s="40">
        <v>4013</v>
      </c>
      <c r="C101" s="41" t="s">
        <v>801</v>
      </c>
      <c r="D101" s="41"/>
      <c r="E101" s="42"/>
      <c r="F101" s="60"/>
      <c r="G101" s="288">
        <v>0</v>
      </c>
      <c r="I101" s="38" t="s">
        <v>254</v>
      </c>
      <c r="J101" s="39"/>
      <c r="K101" s="38" t="s">
        <v>470</v>
      </c>
      <c r="L101" s="39"/>
      <c r="M101" s="39"/>
    </row>
    <row r="102" spans="1:15" x14ac:dyDescent="0.3">
      <c r="B102" s="40">
        <v>4020</v>
      </c>
      <c r="C102" s="41" t="s">
        <v>727</v>
      </c>
      <c r="D102" s="41"/>
      <c r="E102" s="42"/>
      <c r="F102" s="286">
        <v>0</v>
      </c>
      <c r="G102" s="31"/>
      <c r="I102" s="38" t="s">
        <v>254</v>
      </c>
      <c r="J102" s="39"/>
      <c r="K102" s="38" t="s">
        <v>470</v>
      </c>
      <c r="L102" s="39"/>
      <c r="M102" s="39" t="s">
        <v>471</v>
      </c>
    </row>
    <row r="103" spans="1:15" x14ac:dyDescent="0.3">
      <c r="B103" s="40">
        <v>4021</v>
      </c>
      <c r="C103" s="41" t="s">
        <v>728</v>
      </c>
      <c r="D103" s="41"/>
      <c r="E103" s="42"/>
      <c r="F103" s="286">
        <v>0</v>
      </c>
      <c r="G103" s="31"/>
      <c r="I103" s="38" t="s">
        <v>254</v>
      </c>
      <c r="J103" s="39"/>
      <c r="K103" s="38" t="s">
        <v>470</v>
      </c>
      <c r="L103" s="39"/>
      <c r="M103" s="39" t="s">
        <v>471</v>
      </c>
    </row>
    <row r="104" spans="1:15" x14ac:dyDescent="0.3">
      <c r="B104" s="40">
        <v>4022</v>
      </c>
      <c r="C104" s="41" t="s">
        <v>729</v>
      </c>
      <c r="D104" s="41"/>
      <c r="E104" s="42"/>
      <c r="F104" s="286">
        <v>0</v>
      </c>
      <c r="G104" s="31"/>
      <c r="I104" s="38" t="s">
        <v>254</v>
      </c>
      <c r="J104" s="39"/>
      <c r="K104" s="38" t="s">
        <v>470</v>
      </c>
      <c r="L104" s="39"/>
      <c r="M104" s="39" t="s">
        <v>471</v>
      </c>
    </row>
    <row r="105" spans="1:15" x14ac:dyDescent="0.3">
      <c r="B105" s="40">
        <v>403</v>
      </c>
      <c r="C105" s="41" t="s">
        <v>730</v>
      </c>
      <c r="D105" s="41"/>
      <c r="E105" s="42"/>
      <c r="F105" s="286">
        <v>0</v>
      </c>
      <c r="G105" s="31"/>
      <c r="I105" s="38"/>
      <c r="J105" s="39" t="s">
        <v>254</v>
      </c>
      <c r="K105" s="38" t="s">
        <v>470</v>
      </c>
      <c r="L105" s="39"/>
      <c r="M105" s="39"/>
    </row>
    <row r="106" spans="1:15" x14ac:dyDescent="0.3">
      <c r="B106" s="40">
        <v>404</v>
      </c>
      <c r="C106" s="41" t="s">
        <v>731</v>
      </c>
      <c r="D106" s="41"/>
      <c r="E106" s="42"/>
      <c r="F106" s="286">
        <v>0</v>
      </c>
      <c r="G106" s="31"/>
      <c r="I106" s="38" t="s">
        <v>254</v>
      </c>
      <c r="J106" s="39"/>
      <c r="K106" s="38" t="s">
        <v>470</v>
      </c>
      <c r="L106" s="39"/>
      <c r="M106" s="39"/>
    </row>
    <row r="107" spans="1:15" x14ac:dyDescent="0.3">
      <c r="B107" s="40">
        <v>409</v>
      </c>
      <c r="C107" s="41" t="s">
        <v>732</v>
      </c>
      <c r="D107" s="41"/>
      <c r="E107" s="42"/>
      <c r="F107" s="60"/>
      <c r="G107" s="288">
        <v>0</v>
      </c>
      <c r="I107" s="38" t="s">
        <v>254</v>
      </c>
      <c r="J107" s="39"/>
      <c r="K107" s="38" t="s">
        <v>470</v>
      </c>
      <c r="L107" s="39"/>
      <c r="M107" s="39"/>
    </row>
    <row r="108" spans="1:15" s="24" customFormat="1" ht="6" customHeight="1" x14ac:dyDescent="0.25">
      <c r="A108" s="30"/>
      <c r="B108" s="31"/>
      <c r="C108" s="31"/>
      <c r="D108" s="31"/>
      <c r="E108" s="31"/>
      <c r="F108" s="31"/>
      <c r="G108" s="31"/>
      <c r="I108" s="32"/>
      <c r="J108" s="33"/>
      <c r="K108" s="32"/>
      <c r="L108" s="33"/>
      <c r="M108" s="33"/>
      <c r="N108" s="491"/>
      <c r="O108" s="491"/>
    </row>
    <row r="109" spans="1:15" s="49" customFormat="1" x14ac:dyDescent="0.3">
      <c r="A109" s="45">
        <v>41</v>
      </c>
      <c r="B109" s="46" t="s">
        <v>720</v>
      </c>
      <c r="C109" s="31"/>
      <c r="D109" s="31"/>
      <c r="E109" s="52"/>
      <c r="F109" s="21">
        <f>SUM(F110:F124)</f>
        <v>0</v>
      </c>
      <c r="G109" s="21">
        <f>SUM(G110:G124)</f>
        <v>0</v>
      </c>
      <c r="I109" s="38"/>
      <c r="J109" s="39"/>
      <c r="K109" s="38"/>
      <c r="L109" s="51"/>
      <c r="M109" s="51"/>
      <c r="N109" s="490"/>
      <c r="O109" s="490"/>
    </row>
    <row r="110" spans="1:15" x14ac:dyDescent="0.3">
      <c r="B110" s="40">
        <v>412</v>
      </c>
      <c r="C110" s="41" t="s">
        <v>733</v>
      </c>
      <c r="D110" s="41"/>
      <c r="E110" s="42"/>
      <c r="F110" s="286">
        <v>0</v>
      </c>
      <c r="G110" s="31"/>
      <c r="I110" s="38"/>
      <c r="J110" s="39" t="s">
        <v>254</v>
      </c>
      <c r="K110" s="38" t="s">
        <v>262</v>
      </c>
      <c r="L110" s="39"/>
      <c r="M110" s="39"/>
    </row>
    <row r="111" spans="1:15" x14ac:dyDescent="0.3">
      <c r="B111" s="40">
        <v>41310</v>
      </c>
      <c r="C111" s="41" t="s">
        <v>734</v>
      </c>
      <c r="D111" s="41"/>
      <c r="E111" s="42"/>
      <c r="F111" s="286">
        <v>0</v>
      </c>
      <c r="G111" s="31"/>
      <c r="I111" s="38" t="s">
        <v>254</v>
      </c>
      <c r="J111" s="39"/>
      <c r="K111" s="38" t="s">
        <v>262</v>
      </c>
      <c r="L111" s="39"/>
      <c r="M111" s="39"/>
    </row>
    <row r="112" spans="1:15" x14ac:dyDescent="0.3">
      <c r="B112" s="40">
        <v>41311</v>
      </c>
      <c r="C112" s="41" t="s">
        <v>735</v>
      </c>
      <c r="D112" s="41"/>
      <c r="E112" s="42"/>
      <c r="F112" s="286">
        <v>0</v>
      </c>
      <c r="G112" s="31"/>
      <c r="I112" s="38"/>
      <c r="J112" s="39" t="s">
        <v>254</v>
      </c>
      <c r="K112" s="38" t="s">
        <v>262</v>
      </c>
      <c r="L112" s="39"/>
      <c r="M112" s="39"/>
    </row>
    <row r="113" spans="1:15" x14ac:dyDescent="0.3">
      <c r="B113" s="40">
        <v>41320</v>
      </c>
      <c r="C113" s="41" t="s">
        <v>755</v>
      </c>
      <c r="D113" s="41"/>
      <c r="E113" s="42"/>
      <c r="F113" s="286">
        <v>0</v>
      </c>
      <c r="G113" s="31"/>
      <c r="I113" s="38"/>
      <c r="J113" s="39" t="s">
        <v>254</v>
      </c>
      <c r="K113" s="38"/>
      <c r="L113" s="39"/>
      <c r="M113" s="39"/>
    </row>
    <row r="114" spans="1:15" x14ac:dyDescent="0.3">
      <c r="B114" s="40">
        <v>41321</v>
      </c>
      <c r="C114" s="41" t="s">
        <v>756</v>
      </c>
      <c r="D114" s="41"/>
      <c r="E114" s="42"/>
      <c r="F114" s="286">
        <v>0</v>
      </c>
      <c r="G114" s="31"/>
      <c r="I114" s="38"/>
      <c r="J114" s="39" t="s">
        <v>254</v>
      </c>
      <c r="K114" s="38"/>
      <c r="L114" s="39"/>
      <c r="M114" s="39"/>
    </row>
    <row r="115" spans="1:15" x14ac:dyDescent="0.3">
      <c r="B115" s="40">
        <v>41322</v>
      </c>
      <c r="C115" s="41" t="s">
        <v>757</v>
      </c>
      <c r="D115" s="41"/>
      <c r="E115" s="42"/>
      <c r="F115" s="286">
        <v>0</v>
      </c>
      <c r="G115" s="31"/>
      <c r="I115" s="38"/>
      <c r="J115" s="39" t="s">
        <v>254</v>
      </c>
      <c r="K115" s="38"/>
      <c r="L115" s="39"/>
      <c r="M115" s="39"/>
    </row>
    <row r="116" spans="1:15" x14ac:dyDescent="0.3">
      <c r="B116" s="40">
        <v>4140</v>
      </c>
      <c r="C116" s="41" t="s">
        <v>744</v>
      </c>
      <c r="D116" s="41"/>
      <c r="E116" s="42"/>
      <c r="F116" s="286">
        <v>0</v>
      </c>
      <c r="G116" s="31"/>
      <c r="I116" s="38"/>
      <c r="J116" s="39" t="s">
        <v>254</v>
      </c>
      <c r="K116" s="38" t="s">
        <v>262</v>
      </c>
      <c r="L116" s="39"/>
      <c r="M116" s="39"/>
    </row>
    <row r="117" spans="1:15" x14ac:dyDescent="0.3">
      <c r="B117" s="40">
        <v>4141</v>
      </c>
      <c r="C117" s="41" t="s">
        <v>745</v>
      </c>
      <c r="D117" s="41"/>
      <c r="E117" s="42"/>
      <c r="F117" s="286">
        <v>0</v>
      </c>
      <c r="G117" s="31"/>
      <c r="I117" s="38"/>
      <c r="J117" s="39" t="s">
        <v>254</v>
      </c>
      <c r="K117" s="38" t="s">
        <v>262</v>
      </c>
      <c r="L117" s="39"/>
      <c r="M117" s="39"/>
    </row>
    <row r="118" spans="1:15" x14ac:dyDescent="0.3">
      <c r="B118" s="40">
        <v>4142</v>
      </c>
      <c r="C118" s="41" t="s">
        <v>746</v>
      </c>
      <c r="D118" s="41"/>
      <c r="E118" s="42"/>
      <c r="F118" s="286">
        <v>0</v>
      </c>
      <c r="G118" s="31"/>
      <c r="I118" s="38"/>
      <c r="J118" s="39" t="s">
        <v>254</v>
      </c>
      <c r="K118" s="38" t="s">
        <v>262</v>
      </c>
      <c r="L118" s="39"/>
      <c r="M118" s="39"/>
    </row>
    <row r="119" spans="1:15" x14ac:dyDescent="0.3">
      <c r="B119" s="40">
        <v>4143</v>
      </c>
      <c r="C119" s="41" t="s">
        <v>747</v>
      </c>
      <c r="D119" s="41"/>
      <c r="E119" s="42"/>
      <c r="F119" s="286">
        <v>0</v>
      </c>
      <c r="G119" s="31"/>
      <c r="I119" s="38"/>
      <c r="J119" s="39" t="s">
        <v>254</v>
      </c>
      <c r="K119" s="38" t="s">
        <v>262</v>
      </c>
      <c r="L119" s="39"/>
      <c r="M119" s="39"/>
    </row>
    <row r="120" spans="1:15" x14ac:dyDescent="0.3">
      <c r="B120" s="40">
        <v>4160</v>
      </c>
      <c r="C120" s="41" t="s">
        <v>748</v>
      </c>
      <c r="D120" s="41"/>
      <c r="E120" s="42"/>
      <c r="F120" s="286">
        <v>0</v>
      </c>
      <c r="G120" s="31"/>
      <c r="I120" s="38"/>
      <c r="J120" s="39" t="s">
        <v>254</v>
      </c>
      <c r="K120" s="38" t="s">
        <v>262</v>
      </c>
      <c r="L120" s="39"/>
      <c r="M120" s="39"/>
    </row>
    <row r="121" spans="1:15" x14ac:dyDescent="0.3">
      <c r="B121" s="40">
        <v>4163</v>
      </c>
      <c r="C121" s="41" t="s">
        <v>891</v>
      </c>
      <c r="D121" s="41"/>
      <c r="E121" s="42"/>
      <c r="F121" s="286">
        <v>0</v>
      </c>
      <c r="G121" s="31"/>
      <c r="I121" s="38"/>
      <c r="J121" s="39"/>
      <c r="K121" s="38"/>
      <c r="L121" s="39"/>
      <c r="M121" s="39"/>
    </row>
    <row r="122" spans="1:15" x14ac:dyDescent="0.3">
      <c r="B122" s="40">
        <v>417</v>
      </c>
      <c r="C122" s="41" t="s">
        <v>758</v>
      </c>
      <c r="D122" s="41"/>
      <c r="E122" s="42"/>
      <c r="F122" s="286">
        <v>0</v>
      </c>
      <c r="G122" s="31"/>
      <c r="I122" s="38"/>
      <c r="J122" s="39" t="s">
        <v>254</v>
      </c>
      <c r="K122" s="38" t="s">
        <v>262</v>
      </c>
      <c r="L122" s="39"/>
      <c r="M122" s="39"/>
    </row>
    <row r="123" spans="1:15" x14ac:dyDescent="0.3">
      <c r="B123" s="40">
        <v>418</v>
      </c>
      <c r="C123" s="41" t="s">
        <v>716</v>
      </c>
      <c r="D123" s="41"/>
      <c r="E123" s="42"/>
      <c r="F123" s="286">
        <v>0</v>
      </c>
      <c r="G123" s="31"/>
      <c r="I123" s="38"/>
      <c r="J123" s="39" t="s">
        <v>254</v>
      </c>
      <c r="K123" s="38" t="s">
        <v>262</v>
      </c>
      <c r="L123" s="39"/>
      <c r="M123" s="39"/>
    </row>
    <row r="124" spans="1:15" x14ac:dyDescent="0.3">
      <c r="B124" s="40">
        <v>419</v>
      </c>
      <c r="C124" s="41" t="s">
        <v>759</v>
      </c>
      <c r="D124" s="41"/>
      <c r="E124" s="42"/>
      <c r="F124" s="61"/>
      <c r="G124" s="288">
        <v>0</v>
      </c>
      <c r="I124" s="38"/>
      <c r="J124" s="39" t="s">
        <v>254</v>
      </c>
      <c r="K124" s="38" t="s">
        <v>262</v>
      </c>
      <c r="L124" s="39"/>
      <c r="M124" s="39"/>
    </row>
    <row r="125" spans="1:15" s="24" customFormat="1" ht="9" customHeight="1" x14ac:dyDescent="0.25">
      <c r="A125" s="30"/>
      <c r="B125" s="31"/>
      <c r="C125" s="31"/>
      <c r="D125" s="31"/>
      <c r="E125" s="31"/>
      <c r="F125" s="31"/>
      <c r="G125" s="31"/>
      <c r="I125" s="32"/>
      <c r="J125" s="33"/>
      <c r="K125" s="32"/>
      <c r="L125" s="33"/>
      <c r="M125" s="33"/>
      <c r="N125" s="491"/>
      <c r="O125" s="491"/>
    </row>
    <row r="126" spans="1:15" s="24" customFormat="1" ht="14.25" customHeight="1" x14ac:dyDescent="0.25">
      <c r="B126" s="25"/>
      <c r="C126" s="25"/>
      <c r="D126" s="25"/>
      <c r="E126" s="25"/>
      <c r="F126" s="26" t="s">
        <v>665</v>
      </c>
      <c r="G126" s="27" t="s">
        <v>666</v>
      </c>
      <c r="I126" s="26" t="s">
        <v>483</v>
      </c>
      <c r="J126" s="28" t="s">
        <v>251</v>
      </c>
      <c r="K126" s="26" t="s">
        <v>252</v>
      </c>
      <c r="L126" s="28" t="s">
        <v>253</v>
      </c>
      <c r="M126" s="29" t="s">
        <v>482</v>
      </c>
      <c r="N126" s="491"/>
      <c r="O126" s="491"/>
    </row>
    <row r="127" spans="1:15" s="24" customFormat="1" ht="9" customHeight="1" x14ac:dyDescent="0.25">
      <c r="A127" s="30"/>
      <c r="B127" s="31"/>
      <c r="C127" s="31"/>
      <c r="D127" s="31"/>
      <c r="E127" s="31"/>
      <c r="F127" s="31"/>
      <c r="G127" s="31"/>
      <c r="I127" s="32"/>
      <c r="J127" s="33"/>
      <c r="K127" s="32"/>
      <c r="L127" s="33"/>
      <c r="M127" s="33"/>
      <c r="N127" s="491"/>
      <c r="O127" s="491"/>
    </row>
    <row r="128" spans="1:15" s="49" customFormat="1" x14ac:dyDescent="0.3">
      <c r="A128" s="45">
        <v>42</v>
      </c>
      <c r="B128" s="46" t="s">
        <v>760</v>
      </c>
      <c r="C128" s="31"/>
      <c r="D128" s="31"/>
      <c r="E128" s="35"/>
      <c r="G128" s="21">
        <f>SUM(G129:G138)</f>
        <v>0</v>
      </c>
      <c r="I128" s="38"/>
      <c r="J128" s="39"/>
      <c r="K128" s="38"/>
      <c r="L128" s="51"/>
      <c r="M128" s="51"/>
      <c r="N128" s="490"/>
      <c r="O128" s="490"/>
    </row>
    <row r="129" spans="1:15" x14ac:dyDescent="0.3">
      <c r="B129" s="40">
        <v>4220</v>
      </c>
      <c r="C129" s="41" t="s">
        <v>657</v>
      </c>
      <c r="D129" s="41"/>
      <c r="E129" s="42"/>
      <c r="F129" s="37"/>
      <c r="G129" s="286">
        <v>0</v>
      </c>
      <c r="I129" s="38"/>
      <c r="J129" s="39" t="s">
        <v>254</v>
      </c>
      <c r="K129" s="38"/>
      <c r="L129" s="39" t="s">
        <v>472</v>
      </c>
      <c r="M129" s="39" t="s">
        <v>254</v>
      </c>
    </row>
    <row r="130" spans="1:15" x14ac:dyDescent="0.3">
      <c r="B130" s="40">
        <v>4221</v>
      </c>
      <c r="C130" s="41" t="s">
        <v>658</v>
      </c>
      <c r="D130" s="41"/>
      <c r="E130" s="42"/>
      <c r="F130" s="37"/>
      <c r="G130" s="286">
        <v>0</v>
      </c>
      <c r="I130" s="38"/>
      <c r="J130" s="39" t="s">
        <v>254</v>
      </c>
      <c r="K130" s="38"/>
      <c r="L130" s="39" t="s">
        <v>472</v>
      </c>
      <c r="M130" s="39" t="s">
        <v>254</v>
      </c>
    </row>
    <row r="131" spans="1:15" x14ac:dyDescent="0.3">
      <c r="B131" s="40">
        <v>4222</v>
      </c>
      <c r="C131" s="41" t="s">
        <v>659</v>
      </c>
      <c r="D131" s="41"/>
      <c r="E131" s="42"/>
      <c r="F131" s="37"/>
      <c r="G131" s="286">
        <v>0</v>
      </c>
      <c r="I131" s="38"/>
      <c r="J131" s="39" t="s">
        <v>254</v>
      </c>
      <c r="K131" s="38"/>
      <c r="L131" s="39" t="s">
        <v>472</v>
      </c>
      <c r="M131" s="39" t="s">
        <v>254</v>
      </c>
    </row>
    <row r="132" spans="1:15" x14ac:dyDescent="0.3">
      <c r="B132" s="40">
        <v>423</v>
      </c>
      <c r="C132" s="41" t="s">
        <v>660</v>
      </c>
      <c r="D132" s="41"/>
      <c r="E132" s="42"/>
      <c r="F132" s="37"/>
      <c r="G132" s="286">
        <v>0</v>
      </c>
      <c r="I132" s="38"/>
      <c r="J132" s="39" t="s">
        <v>254</v>
      </c>
      <c r="K132" s="38"/>
      <c r="L132" s="39" t="s">
        <v>472</v>
      </c>
      <c r="M132" s="39" t="s">
        <v>254</v>
      </c>
    </row>
    <row r="133" spans="1:15" x14ac:dyDescent="0.3">
      <c r="B133" s="40">
        <v>424</v>
      </c>
      <c r="C133" s="41" t="s">
        <v>661</v>
      </c>
      <c r="D133" s="41"/>
      <c r="E133" s="42"/>
      <c r="F133" s="37"/>
      <c r="G133" s="286">
        <v>0</v>
      </c>
      <c r="I133" s="38"/>
      <c r="J133" s="39" t="s">
        <v>254</v>
      </c>
      <c r="K133" s="38"/>
      <c r="L133" s="39" t="s">
        <v>472</v>
      </c>
      <c r="M133" s="39" t="s">
        <v>254</v>
      </c>
    </row>
    <row r="134" spans="1:15" x14ac:dyDescent="0.3">
      <c r="B134" s="40">
        <v>4250</v>
      </c>
      <c r="C134" s="41" t="s">
        <v>662</v>
      </c>
      <c r="D134" s="41"/>
      <c r="E134" s="42"/>
      <c r="F134" s="37"/>
      <c r="G134" s="286">
        <v>0</v>
      </c>
      <c r="I134" s="38"/>
      <c r="J134" s="39" t="s">
        <v>254</v>
      </c>
      <c r="K134" s="38"/>
      <c r="L134" s="39" t="s">
        <v>472</v>
      </c>
      <c r="M134" s="39" t="s">
        <v>254</v>
      </c>
    </row>
    <row r="135" spans="1:15" x14ac:dyDescent="0.3">
      <c r="B135" s="40">
        <v>4251</v>
      </c>
      <c r="C135" s="41" t="s">
        <v>663</v>
      </c>
      <c r="D135" s="41"/>
      <c r="E135" s="42"/>
      <c r="F135" s="37"/>
      <c r="G135" s="286">
        <v>0</v>
      </c>
      <c r="I135" s="38"/>
      <c r="J135" s="39" t="s">
        <v>254</v>
      </c>
      <c r="K135" s="38"/>
      <c r="L135" s="39" t="s">
        <v>472</v>
      </c>
      <c r="M135" s="39" t="s">
        <v>254</v>
      </c>
    </row>
    <row r="136" spans="1:15" x14ac:dyDescent="0.3">
      <c r="B136" s="40">
        <v>4290</v>
      </c>
      <c r="C136" s="41" t="s">
        <v>761</v>
      </c>
      <c r="D136" s="41"/>
      <c r="E136" s="42"/>
      <c r="F136" s="37"/>
      <c r="G136" s="286">
        <v>0</v>
      </c>
      <c r="I136" s="38"/>
      <c r="J136" s="39" t="s">
        <v>254</v>
      </c>
      <c r="K136" s="38"/>
      <c r="L136" s="39" t="s">
        <v>472</v>
      </c>
      <c r="M136" s="39" t="s">
        <v>254</v>
      </c>
    </row>
    <row r="137" spans="1:15" ht="26.25" customHeight="1" x14ac:dyDescent="0.3">
      <c r="B137" s="40">
        <v>4291</v>
      </c>
      <c r="C137" s="538" t="s">
        <v>763</v>
      </c>
      <c r="D137" s="539"/>
      <c r="E137" s="540"/>
      <c r="F137" s="37"/>
      <c r="G137" s="286">
        <v>0</v>
      </c>
      <c r="I137" s="38"/>
      <c r="J137" s="39" t="s">
        <v>254</v>
      </c>
      <c r="K137" s="38"/>
      <c r="L137" s="39" t="s">
        <v>472</v>
      </c>
      <c r="M137" s="39" t="s">
        <v>254</v>
      </c>
    </row>
    <row r="138" spans="1:15" x14ac:dyDescent="0.3">
      <c r="B138" s="40">
        <v>4292</v>
      </c>
      <c r="C138" s="41" t="s">
        <v>764</v>
      </c>
      <c r="D138" s="41"/>
      <c r="E138" s="42"/>
      <c r="F138" s="37"/>
      <c r="G138" s="286">
        <v>0</v>
      </c>
      <c r="I138" s="38"/>
      <c r="J138" s="39" t="s">
        <v>254</v>
      </c>
      <c r="K138" s="38"/>
      <c r="L138" s="39" t="s">
        <v>472</v>
      </c>
      <c r="M138" s="39" t="s">
        <v>254</v>
      </c>
    </row>
    <row r="139" spans="1:15" s="24" customFormat="1" ht="9" customHeight="1" x14ac:dyDescent="0.25">
      <c r="A139" s="30"/>
      <c r="B139" s="31"/>
      <c r="C139" s="31"/>
      <c r="D139" s="31"/>
      <c r="E139" s="31"/>
      <c r="F139" s="31"/>
      <c r="G139" s="31"/>
      <c r="I139" s="32"/>
      <c r="J139" s="33"/>
      <c r="K139" s="32"/>
      <c r="L139" s="33"/>
      <c r="M139" s="33"/>
      <c r="N139" s="491"/>
      <c r="O139" s="491"/>
    </row>
    <row r="140" spans="1:15" s="49" customFormat="1" x14ac:dyDescent="0.3">
      <c r="A140" s="45">
        <v>43</v>
      </c>
      <c r="B140" s="46" t="s">
        <v>136</v>
      </c>
      <c r="C140" s="31"/>
      <c r="D140" s="31"/>
      <c r="E140" s="35"/>
      <c r="F140" s="50"/>
      <c r="G140" s="21">
        <f>SUM(G141:G144)</f>
        <v>0</v>
      </c>
      <c r="I140" s="38"/>
      <c r="J140" s="39"/>
      <c r="K140" s="38"/>
      <c r="L140" s="51"/>
      <c r="M140" s="50"/>
      <c r="N140" s="490"/>
      <c r="O140" s="490"/>
    </row>
    <row r="141" spans="1:15" x14ac:dyDescent="0.3">
      <c r="B141" s="40">
        <v>430</v>
      </c>
      <c r="C141" s="41" t="s">
        <v>137</v>
      </c>
      <c r="D141" s="41"/>
      <c r="E141" s="42"/>
      <c r="F141" s="37"/>
      <c r="G141" s="286">
        <v>0</v>
      </c>
      <c r="I141" s="38"/>
      <c r="J141" s="39" t="s">
        <v>254</v>
      </c>
      <c r="K141" s="38"/>
      <c r="L141" s="39" t="s">
        <v>473</v>
      </c>
      <c r="M141" s="39" t="s">
        <v>254</v>
      </c>
    </row>
    <row r="142" spans="1:15" x14ac:dyDescent="0.3">
      <c r="B142" s="40">
        <v>4330</v>
      </c>
      <c r="C142" s="41" t="s">
        <v>138</v>
      </c>
      <c r="D142" s="41"/>
      <c r="E142" s="42"/>
      <c r="F142" s="37"/>
      <c r="G142" s="286">
        <v>0</v>
      </c>
      <c r="I142" s="38" t="s">
        <v>254</v>
      </c>
      <c r="J142" s="39"/>
      <c r="K142" s="38"/>
      <c r="L142" s="39" t="s">
        <v>473</v>
      </c>
      <c r="M142" s="39" t="s">
        <v>254</v>
      </c>
    </row>
    <row r="143" spans="1:15" x14ac:dyDescent="0.3">
      <c r="B143" s="40">
        <v>4331</v>
      </c>
      <c r="C143" s="41" t="s">
        <v>139</v>
      </c>
      <c r="D143" s="41"/>
      <c r="E143" s="42"/>
      <c r="F143" s="37"/>
      <c r="G143" s="286">
        <v>0</v>
      </c>
      <c r="I143" s="38"/>
      <c r="J143" s="39" t="s">
        <v>254</v>
      </c>
      <c r="K143" s="38"/>
      <c r="L143" s="39" t="s">
        <v>473</v>
      </c>
      <c r="M143" s="39" t="s">
        <v>254</v>
      </c>
    </row>
    <row r="144" spans="1:15" x14ac:dyDescent="0.3">
      <c r="B144" s="40">
        <v>439</v>
      </c>
      <c r="C144" s="41" t="s">
        <v>661</v>
      </c>
      <c r="D144" s="41"/>
      <c r="E144" s="42"/>
      <c r="F144" s="37"/>
      <c r="G144" s="286">
        <v>0</v>
      </c>
      <c r="I144" s="38"/>
      <c r="J144" s="39" t="s">
        <v>254</v>
      </c>
      <c r="K144" s="38"/>
      <c r="L144" s="39" t="s">
        <v>474</v>
      </c>
      <c r="M144" s="39" t="s">
        <v>254</v>
      </c>
    </row>
    <row r="145" spans="1:15" s="24" customFormat="1" ht="9" customHeight="1" x14ac:dyDescent="0.25">
      <c r="A145" s="30"/>
      <c r="B145" s="31"/>
      <c r="C145" s="31"/>
      <c r="D145" s="31"/>
      <c r="E145" s="31"/>
      <c r="F145" s="31"/>
      <c r="G145" s="31"/>
      <c r="I145" s="32"/>
      <c r="J145" s="33"/>
      <c r="K145" s="32"/>
      <c r="L145" s="33"/>
      <c r="M145" s="33"/>
      <c r="N145" s="491"/>
      <c r="O145" s="491"/>
    </row>
    <row r="146" spans="1:15" s="49" customFormat="1" x14ac:dyDescent="0.3">
      <c r="A146" s="45">
        <v>44</v>
      </c>
      <c r="B146" s="46" t="s">
        <v>140</v>
      </c>
      <c r="C146" s="31"/>
      <c r="D146" s="31"/>
      <c r="E146" s="35"/>
      <c r="F146" s="51"/>
      <c r="G146" s="21">
        <f>SUM(G147:G150)</f>
        <v>0</v>
      </c>
      <c r="I146" s="38"/>
      <c r="J146" s="39"/>
      <c r="K146" s="38"/>
      <c r="L146" s="51"/>
      <c r="M146" s="51"/>
      <c r="N146" s="490"/>
      <c r="O146" s="490"/>
    </row>
    <row r="147" spans="1:15" x14ac:dyDescent="0.3">
      <c r="B147" s="40">
        <v>4400</v>
      </c>
      <c r="C147" s="41" t="s">
        <v>141</v>
      </c>
      <c r="D147" s="41"/>
      <c r="E147" s="42"/>
      <c r="F147" s="37"/>
      <c r="G147" s="286">
        <v>0</v>
      </c>
      <c r="I147" s="38"/>
      <c r="J147" s="39" t="s">
        <v>254</v>
      </c>
      <c r="K147" s="38"/>
      <c r="L147" s="39" t="s">
        <v>475</v>
      </c>
      <c r="M147" s="39" t="s">
        <v>254</v>
      </c>
    </row>
    <row r="148" spans="1:15" x14ac:dyDescent="0.3">
      <c r="B148" s="40">
        <v>4401</v>
      </c>
      <c r="C148" s="41" t="s">
        <v>142</v>
      </c>
      <c r="D148" s="41"/>
      <c r="E148" s="42"/>
      <c r="F148" s="37"/>
      <c r="G148" s="286">
        <v>0</v>
      </c>
      <c r="I148" s="38"/>
      <c r="J148" s="39" t="s">
        <v>254</v>
      </c>
      <c r="K148" s="38"/>
      <c r="L148" s="39" t="s">
        <v>475</v>
      </c>
      <c r="M148" s="39" t="s">
        <v>254</v>
      </c>
    </row>
    <row r="149" spans="1:15" x14ac:dyDescent="0.3">
      <c r="B149" s="40">
        <v>4440</v>
      </c>
      <c r="C149" s="41" t="s">
        <v>143</v>
      </c>
      <c r="D149" s="41"/>
      <c r="E149" s="42"/>
      <c r="F149" s="37"/>
      <c r="G149" s="286">
        <v>0</v>
      </c>
      <c r="I149" s="38"/>
      <c r="J149" s="39" t="s">
        <v>254</v>
      </c>
      <c r="K149" s="38"/>
      <c r="L149" s="39" t="s">
        <v>475</v>
      </c>
      <c r="M149" s="39" t="s">
        <v>254</v>
      </c>
    </row>
    <row r="150" spans="1:15" x14ac:dyDescent="0.3">
      <c r="B150" s="40">
        <v>4441</v>
      </c>
      <c r="C150" s="41" t="s">
        <v>144</v>
      </c>
      <c r="D150" s="41"/>
      <c r="E150" s="42"/>
      <c r="F150" s="37"/>
      <c r="G150" s="286">
        <v>0</v>
      </c>
      <c r="I150" s="38"/>
      <c r="J150" s="39" t="s">
        <v>254</v>
      </c>
      <c r="K150" s="38"/>
      <c r="L150" s="39" t="s">
        <v>475</v>
      </c>
      <c r="M150" s="39" t="s">
        <v>254</v>
      </c>
    </row>
    <row r="151" spans="1:15" s="24" customFormat="1" ht="9" customHeight="1" x14ac:dyDescent="0.25">
      <c r="A151" s="30"/>
      <c r="B151" s="31"/>
      <c r="C151" s="31"/>
      <c r="D151" s="31"/>
      <c r="E151" s="31"/>
      <c r="F151" s="31"/>
      <c r="G151" s="31"/>
      <c r="I151" s="32"/>
      <c r="J151" s="33"/>
      <c r="K151" s="32"/>
      <c r="L151" s="33"/>
      <c r="M151" s="33"/>
      <c r="N151" s="491"/>
      <c r="O151" s="491"/>
    </row>
    <row r="152" spans="1:15" x14ac:dyDescent="0.3">
      <c r="A152" s="45">
        <v>45</v>
      </c>
      <c r="B152" s="46" t="s">
        <v>145</v>
      </c>
      <c r="E152" s="35"/>
      <c r="F152" s="51"/>
      <c r="G152" s="21">
        <f>SUM(G153:G162)</f>
        <v>0</v>
      </c>
      <c r="I152" s="38"/>
      <c r="J152" s="39"/>
      <c r="K152" s="38"/>
      <c r="L152" s="39"/>
      <c r="M152" s="39"/>
    </row>
    <row r="153" spans="1:15" x14ac:dyDescent="0.3">
      <c r="B153" s="40">
        <v>452</v>
      </c>
      <c r="C153" s="41" t="s">
        <v>146</v>
      </c>
      <c r="D153" s="41"/>
      <c r="E153" s="42"/>
      <c r="F153" s="37"/>
      <c r="G153" s="286">
        <v>0</v>
      </c>
      <c r="I153" s="38"/>
      <c r="J153" s="39" t="s">
        <v>254</v>
      </c>
      <c r="K153" s="38"/>
      <c r="L153" s="39" t="s">
        <v>476</v>
      </c>
      <c r="M153" s="39" t="s">
        <v>254</v>
      </c>
    </row>
    <row r="154" spans="1:15" x14ac:dyDescent="0.3">
      <c r="B154" s="40">
        <v>4530</v>
      </c>
      <c r="C154" s="41" t="s">
        <v>147</v>
      </c>
      <c r="D154" s="41"/>
      <c r="E154" s="42"/>
      <c r="F154" s="37"/>
      <c r="G154" s="286">
        <v>0</v>
      </c>
      <c r="I154" s="38"/>
      <c r="J154" s="39" t="s">
        <v>254</v>
      </c>
      <c r="K154" s="38"/>
      <c r="L154" s="39" t="s">
        <v>476</v>
      </c>
      <c r="M154" s="39" t="s">
        <v>254</v>
      </c>
    </row>
    <row r="155" spans="1:15" x14ac:dyDescent="0.3">
      <c r="B155" s="40">
        <v>4540</v>
      </c>
      <c r="C155" s="41" t="s">
        <v>148</v>
      </c>
      <c r="D155" s="41"/>
      <c r="E155" s="42"/>
      <c r="F155" s="37"/>
      <c r="G155" s="286">
        <v>0</v>
      </c>
      <c r="I155" s="38"/>
      <c r="J155" s="39" t="s">
        <v>254</v>
      </c>
      <c r="K155" s="38"/>
      <c r="L155" s="39" t="s">
        <v>477</v>
      </c>
      <c r="M155" s="39" t="s">
        <v>254</v>
      </c>
    </row>
    <row r="156" spans="1:15" x14ac:dyDescent="0.3">
      <c r="B156" s="40">
        <v>4550</v>
      </c>
      <c r="C156" s="41" t="s">
        <v>149</v>
      </c>
      <c r="D156" s="41"/>
      <c r="E156" s="42"/>
      <c r="F156" s="37"/>
      <c r="G156" s="286">
        <v>0</v>
      </c>
      <c r="I156" s="38"/>
      <c r="J156" s="39" t="s">
        <v>254</v>
      </c>
      <c r="K156" s="38"/>
      <c r="L156" s="39" t="s">
        <v>477</v>
      </c>
      <c r="M156" s="39" t="s">
        <v>254</v>
      </c>
    </row>
    <row r="157" spans="1:15" x14ac:dyDescent="0.3">
      <c r="B157" s="40">
        <v>4560</v>
      </c>
      <c r="C157" s="41" t="s">
        <v>150</v>
      </c>
      <c r="D157" s="41"/>
      <c r="E157" s="42"/>
      <c r="F157" s="37"/>
      <c r="G157" s="286">
        <v>0</v>
      </c>
      <c r="I157" s="38"/>
      <c r="J157" s="39" t="s">
        <v>254</v>
      </c>
      <c r="K157" s="38"/>
      <c r="L157" s="39" t="s">
        <v>477</v>
      </c>
      <c r="M157" s="39" t="s">
        <v>254</v>
      </c>
    </row>
    <row r="158" spans="1:15" x14ac:dyDescent="0.3">
      <c r="B158" s="40">
        <v>457</v>
      </c>
      <c r="C158" s="41" t="s">
        <v>151</v>
      </c>
      <c r="D158" s="41"/>
      <c r="E158" s="42"/>
      <c r="F158" s="37"/>
      <c r="G158" s="286">
        <v>0</v>
      </c>
      <c r="I158" s="38"/>
      <c r="J158" s="39" t="s">
        <v>254</v>
      </c>
      <c r="K158" s="38"/>
      <c r="L158" s="39" t="s">
        <v>477</v>
      </c>
      <c r="M158" s="39" t="s">
        <v>254</v>
      </c>
    </row>
    <row r="159" spans="1:15" x14ac:dyDescent="0.3">
      <c r="B159" s="40">
        <v>4590</v>
      </c>
      <c r="C159" s="41" t="s">
        <v>152</v>
      </c>
      <c r="D159" s="41"/>
      <c r="E159" s="42"/>
      <c r="F159" s="37"/>
      <c r="G159" s="286">
        <v>0</v>
      </c>
      <c r="I159" s="38"/>
      <c r="J159" s="39" t="s">
        <v>254</v>
      </c>
      <c r="K159" s="38"/>
      <c r="L159" s="39" t="s">
        <v>477</v>
      </c>
      <c r="M159" s="39" t="s">
        <v>254</v>
      </c>
    </row>
    <row r="160" spans="1:15" x14ac:dyDescent="0.3">
      <c r="B160" s="40">
        <v>4591</v>
      </c>
      <c r="C160" s="41" t="s">
        <v>153</v>
      </c>
      <c r="D160" s="41"/>
      <c r="E160" s="42"/>
      <c r="F160" s="37"/>
      <c r="G160" s="286">
        <v>0</v>
      </c>
      <c r="I160" s="38"/>
      <c r="J160" s="39" t="s">
        <v>254</v>
      </c>
      <c r="K160" s="38"/>
      <c r="L160" s="39" t="s">
        <v>477</v>
      </c>
      <c r="M160" s="39" t="s">
        <v>254</v>
      </c>
    </row>
    <row r="161" spans="1:15" x14ac:dyDescent="0.3">
      <c r="B161" s="40">
        <v>4592</v>
      </c>
      <c r="C161" s="41" t="s">
        <v>154</v>
      </c>
      <c r="D161" s="41"/>
      <c r="E161" s="42"/>
      <c r="F161" s="37"/>
      <c r="G161" s="286">
        <v>0</v>
      </c>
      <c r="I161" s="38"/>
      <c r="J161" s="39" t="s">
        <v>254</v>
      </c>
      <c r="K161" s="38"/>
      <c r="L161" s="39" t="s">
        <v>477</v>
      </c>
      <c r="M161" s="39" t="s">
        <v>254</v>
      </c>
    </row>
    <row r="162" spans="1:15" x14ac:dyDescent="0.3">
      <c r="B162" s="40">
        <v>4599</v>
      </c>
      <c r="C162" s="41" t="s">
        <v>315</v>
      </c>
      <c r="D162" s="41"/>
      <c r="E162" s="42"/>
      <c r="F162" s="37"/>
      <c r="G162" s="286">
        <v>0</v>
      </c>
      <c r="I162" s="38"/>
      <c r="J162" s="39" t="s">
        <v>254</v>
      </c>
      <c r="K162" s="38"/>
      <c r="L162" s="39" t="s">
        <v>477</v>
      </c>
      <c r="M162" s="39" t="s">
        <v>254</v>
      </c>
    </row>
    <row r="163" spans="1:15" s="24" customFormat="1" ht="9" customHeight="1" x14ac:dyDescent="0.25">
      <c r="A163" s="30"/>
      <c r="B163" s="31"/>
      <c r="C163" s="31"/>
      <c r="D163" s="31"/>
      <c r="E163" s="31"/>
      <c r="F163" s="31"/>
      <c r="G163" s="31"/>
      <c r="I163" s="32"/>
      <c r="J163" s="33"/>
      <c r="K163" s="32"/>
      <c r="L163" s="33"/>
      <c r="M163" s="33"/>
      <c r="N163" s="491"/>
      <c r="O163" s="491"/>
    </row>
    <row r="164" spans="1:15" x14ac:dyDescent="0.3">
      <c r="A164" s="45">
        <v>48</v>
      </c>
      <c r="B164" s="46" t="s">
        <v>762</v>
      </c>
      <c r="E164" s="35"/>
      <c r="F164" s="51"/>
      <c r="G164" s="21">
        <f>SUM(G165:G176)</f>
        <v>0</v>
      </c>
      <c r="I164" s="38"/>
      <c r="J164" s="39"/>
      <c r="K164" s="38"/>
      <c r="L164" s="39"/>
      <c r="M164" s="39"/>
    </row>
    <row r="165" spans="1:15" x14ac:dyDescent="0.3">
      <c r="B165" s="40">
        <v>4800</v>
      </c>
      <c r="C165" s="41" t="s">
        <v>155</v>
      </c>
      <c r="D165" s="41"/>
      <c r="E165" s="42"/>
      <c r="F165" s="37"/>
      <c r="G165" s="286">
        <v>0</v>
      </c>
      <c r="I165" s="38" t="s">
        <v>254</v>
      </c>
      <c r="J165" s="39"/>
      <c r="K165" s="38"/>
      <c r="L165" s="39" t="s">
        <v>478</v>
      </c>
      <c r="M165" s="39" t="s">
        <v>254</v>
      </c>
    </row>
    <row r="166" spans="1:15" x14ac:dyDescent="0.3">
      <c r="B166" s="40">
        <v>4801</v>
      </c>
      <c r="C166" s="41" t="s">
        <v>156</v>
      </c>
      <c r="D166" s="41"/>
      <c r="E166" s="42"/>
      <c r="F166" s="37"/>
      <c r="G166" s="286">
        <v>0</v>
      </c>
      <c r="I166" s="38" t="s">
        <v>254</v>
      </c>
      <c r="J166" s="39"/>
      <c r="K166" s="38"/>
      <c r="L166" s="39" t="s">
        <v>478</v>
      </c>
      <c r="M166" s="39" t="s">
        <v>254</v>
      </c>
    </row>
    <row r="167" spans="1:15" x14ac:dyDescent="0.3">
      <c r="B167" s="40">
        <v>4810</v>
      </c>
      <c r="C167" s="41" t="s">
        <v>157</v>
      </c>
      <c r="D167" s="41"/>
      <c r="E167" s="42"/>
      <c r="F167" s="37"/>
      <c r="G167" s="286">
        <v>0</v>
      </c>
      <c r="I167" s="38" t="s">
        <v>254</v>
      </c>
      <c r="J167" s="39"/>
      <c r="K167" s="38"/>
      <c r="L167" s="39" t="s">
        <v>478</v>
      </c>
      <c r="M167" s="39" t="s">
        <v>254</v>
      </c>
    </row>
    <row r="168" spans="1:15" x14ac:dyDescent="0.3">
      <c r="B168" s="40">
        <v>4811</v>
      </c>
      <c r="C168" s="41" t="s">
        <v>158</v>
      </c>
      <c r="D168" s="41"/>
      <c r="E168" s="42"/>
      <c r="F168" s="37"/>
      <c r="G168" s="286">
        <v>0</v>
      </c>
      <c r="I168" s="38"/>
      <c r="J168" s="39" t="s">
        <v>254</v>
      </c>
      <c r="K168" s="38"/>
      <c r="L168" s="39" t="s">
        <v>478</v>
      </c>
      <c r="M168" s="39" t="s">
        <v>254</v>
      </c>
      <c r="N168" s="492"/>
    </row>
    <row r="169" spans="1:15" x14ac:dyDescent="0.3">
      <c r="B169" s="40">
        <v>482</v>
      </c>
      <c r="C169" s="41" t="s">
        <v>159</v>
      </c>
      <c r="D169" s="41"/>
      <c r="E169" s="42"/>
      <c r="F169" s="37"/>
      <c r="G169" s="286">
        <v>0</v>
      </c>
      <c r="I169" s="38" t="s">
        <v>254</v>
      </c>
      <c r="J169" s="39"/>
      <c r="K169" s="38"/>
      <c r="L169" s="39" t="s">
        <v>478</v>
      </c>
      <c r="M169" s="39" t="s">
        <v>254</v>
      </c>
    </row>
    <row r="170" spans="1:15" x14ac:dyDescent="0.3">
      <c r="B170" s="40">
        <v>4830</v>
      </c>
      <c r="C170" s="41" t="s">
        <v>160</v>
      </c>
      <c r="D170" s="41"/>
      <c r="E170" s="42"/>
      <c r="F170" s="37"/>
      <c r="G170" s="286">
        <v>0</v>
      </c>
      <c r="I170" s="38" t="s">
        <v>254</v>
      </c>
      <c r="J170" s="39"/>
      <c r="K170" s="38"/>
      <c r="L170" s="39"/>
      <c r="M170" s="39"/>
    </row>
    <row r="171" spans="1:15" x14ac:dyDescent="0.3">
      <c r="B171" s="40">
        <v>48310</v>
      </c>
      <c r="C171" s="41" t="s">
        <v>734</v>
      </c>
      <c r="D171" s="41"/>
      <c r="E171" s="42"/>
      <c r="F171" s="37"/>
      <c r="G171" s="286">
        <v>0</v>
      </c>
      <c r="I171" s="38" t="s">
        <v>254</v>
      </c>
      <c r="J171" s="39"/>
      <c r="K171" s="38"/>
      <c r="L171" s="39" t="s">
        <v>478</v>
      </c>
      <c r="M171" s="39" t="s">
        <v>254</v>
      </c>
    </row>
    <row r="172" spans="1:15" x14ac:dyDescent="0.3">
      <c r="B172" s="40">
        <v>48311</v>
      </c>
      <c r="C172" s="41" t="s">
        <v>735</v>
      </c>
      <c r="D172" s="41"/>
      <c r="E172" s="42"/>
      <c r="F172" s="37"/>
      <c r="G172" s="286">
        <v>0</v>
      </c>
      <c r="I172" s="38"/>
      <c r="J172" s="39" t="s">
        <v>254</v>
      </c>
      <c r="K172" s="38"/>
      <c r="L172" s="39" t="s">
        <v>478</v>
      </c>
      <c r="M172" s="39" t="s">
        <v>254</v>
      </c>
    </row>
    <row r="173" spans="1:15" x14ac:dyDescent="0.3">
      <c r="B173" s="40">
        <v>48320</v>
      </c>
      <c r="C173" s="41" t="s">
        <v>161</v>
      </c>
      <c r="D173" s="41"/>
      <c r="E173" s="42"/>
      <c r="F173" s="37"/>
      <c r="G173" s="286">
        <v>0</v>
      </c>
      <c r="I173" s="38" t="s">
        <v>254</v>
      </c>
      <c r="J173" s="39"/>
      <c r="K173" s="38"/>
      <c r="L173" s="39" t="s">
        <v>478</v>
      </c>
      <c r="M173" s="39" t="s">
        <v>254</v>
      </c>
    </row>
    <row r="174" spans="1:15" x14ac:dyDescent="0.3">
      <c r="B174" s="40">
        <v>48321</v>
      </c>
      <c r="C174" s="41" t="s">
        <v>162</v>
      </c>
      <c r="D174" s="41"/>
      <c r="E174" s="42"/>
      <c r="F174" s="37"/>
      <c r="G174" s="286">
        <v>0</v>
      </c>
      <c r="I174" s="38"/>
      <c r="J174" s="39" t="s">
        <v>254</v>
      </c>
      <c r="K174" s="38"/>
      <c r="L174" s="39" t="s">
        <v>478</v>
      </c>
      <c r="M174" s="39" t="s">
        <v>254</v>
      </c>
    </row>
    <row r="175" spans="1:15" x14ac:dyDescent="0.3">
      <c r="B175" s="40">
        <v>488</v>
      </c>
      <c r="C175" s="41" t="s">
        <v>664</v>
      </c>
      <c r="D175" s="41"/>
      <c r="E175" s="42"/>
      <c r="F175" s="37"/>
      <c r="G175" s="286">
        <v>0</v>
      </c>
      <c r="I175" s="38"/>
      <c r="J175" s="39" t="s">
        <v>254</v>
      </c>
      <c r="K175" s="38"/>
      <c r="L175" s="39" t="s">
        <v>478</v>
      </c>
      <c r="M175" s="39" t="s">
        <v>254</v>
      </c>
    </row>
    <row r="176" spans="1:15" x14ac:dyDescent="0.3">
      <c r="B176" s="40">
        <v>489</v>
      </c>
      <c r="C176" s="41" t="s">
        <v>163</v>
      </c>
      <c r="D176" s="41"/>
      <c r="E176" s="42"/>
      <c r="F176" s="37"/>
      <c r="G176" s="286">
        <v>0</v>
      </c>
      <c r="I176" s="38"/>
      <c r="J176" s="39" t="s">
        <v>254</v>
      </c>
      <c r="K176" s="38"/>
      <c r="L176" s="39" t="s">
        <v>478</v>
      </c>
      <c r="M176" s="39" t="s">
        <v>254</v>
      </c>
    </row>
    <row r="177" spans="1:15" s="24" customFormat="1" ht="9" customHeight="1" x14ac:dyDescent="0.25">
      <c r="A177" s="30"/>
      <c r="B177" s="31"/>
      <c r="C177" s="31"/>
      <c r="D177" s="31"/>
      <c r="E177" s="31"/>
      <c r="F177" s="31"/>
      <c r="G177" s="31"/>
      <c r="I177" s="32"/>
      <c r="J177" s="33"/>
      <c r="K177" s="32"/>
      <c r="L177" s="33"/>
      <c r="M177" s="33"/>
      <c r="N177" s="491"/>
      <c r="O177" s="491"/>
    </row>
    <row r="178" spans="1:15" s="24" customFormat="1" ht="14.25" customHeight="1" x14ac:dyDescent="0.25">
      <c r="B178" s="25"/>
      <c r="C178" s="25"/>
      <c r="D178" s="25"/>
      <c r="E178" s="25"/>
      <c r="F178" s="26" t="s">
        <v>665</v>
      </c>
      <c r="G178" s="27" t="s">
        <v>666</v>
      </c>
      <c r="I178" s="26" t="s">
        <v>483</v>
      </c>
      <c r="J178" s="28" t="s">
        <v>251</v>
      </c>
      <c r="K178" s="26" t="s">
        <v>252</v>
      </c>
      <c r="L178" s="28" t="s">
        <v>253</v>
      </c>
      <c r="M178" s="29" t="s">
        <v>482</v>
      </c>
      <c r="N178" s="491"/>
      <c r="O178" s="491"/>
    </row>
    <row r="179" spans="1:15" s="24" customFormat="1" ht="9" customHeight="1" x14ac:dyDescent="0.25">
      <c r="A179" s="30"/>
      <c r="B179" s="31"/>
      <c r="C179" s="31"/>
      <c r="D179" s="31"/>
      <c r="E179" s="31"/>
      <c r="F179" s="31"/>
      <c r="G179" s="31"/>
      <c r="I179" s="32"/>
      <c r="J179" s="33"/>
      <c r="K179" s="32"/>
      <c r="L179" s="33"/>
      <c r="M179" s="33"/>
      <c r="N179" s="491"/>
      <c r="O179" s="491"/>
    </row>
    <row r="180" spans="1:15" x14ac:dyDescent="0.3">
      <c r="A180" s="45">
        <v>49</v>
      </c>
      <c r="B180" s="46" t="s">
        <v>164</v>
      </c>
      <c r="E180" s="35"/>
      <c r="F180" s="21">
        <f>SUM(F181:F191)</f>
        <v>0</v>
      </c>
      <c r="G180" s="21">
        <f>SUM(G181:G191)</f>
        <v>0</v>
      </c>
      <c r="I180" s="38"/>
      <c r="J180" s="39"/>
      <c r="K180" s="38"/>
      <c r="L180" s="39"/>
      <c r="M180" s="39"/>
    </row>
    <row r="181" spans="1:15" s="49" customFormat="1" x14ac:dyDescent="0.3">
      <c r="A181" s="45"/>
      <c r="B181" s="40">
        <v>490</v>
      </c>
      <c r="C181" s="41" t="s">
        <v>165</v>
      </c>
      <c r="D181" s="41"/>
      <c r="E181" s="42"/>
      <c r="F181" s="286">
        <v>0</v>
      </c>
      <c r="G181" s="51"/>
      <c r="I181" s="38"/>
      <c r="J181" s="39" t="s">
        <v>254</v>
      </c>
      <c r="K181" s="39" t="s">
        <v>254</v>
      </c>
      <c r="L181" s="39"/>
      <c r="M181" s="51" t="s">
        <v>479</v>
      </c>
      <c r="N181" s="490"/>
      <c r="O181" s="490"/>
    </row>
    <row r="182" spans="1:15" s="49" customFormat="1" x14ac:dyDescent="0.3">
      <c r="A182" s="45"/>
      <c r="B182" s="40">
        <v>4910</v>
      </c>
      <c r="C182" s="41" t="s">
        <v>166</v>
      </c>
      <c r="D182" s="41"/>
      <c r="E182" s="42"/>
      <c r="F182" s="286">
        <v>0</v>
      </c>
      <c r="G182" s="51"/>
      <c r="I182" s="38"/>
      <c r="J182" s="39" t="s">
        <v>254</v>
      </c>
      <c r="K182" s="39" t="s">
        <v>254</v>
      </c>
      <c r="L182" s="39"/>
      <c r="M182" s="51" t="s">
        <v>479</v>
      </c>
      <c r="N182" s="490"/>
      <c r="O182" s="490"/>
    </row>
    <row r="183" spans="1:15" s="49" customFormat="1" x14ac:dyDescent="0.3">
      <c r="A183" s="45"/>
      <c r="B183" s="40">
        <v>4911</v>
      </c>
      <c r="C183" s="41" t="s">
        <v>736</v>
      </c>
      <c r="D183" s="41"/>
      <c r="E183" s="42"/>
      <c r="F183" s="286">
        <v>0</v>
      </c>
      <c r="G183" s="51"/>
      <c r="I183" s="38"/>
      <c r="J183" s="39" t="s">
        <v>254</v>
      </c>
      <c r="K183" s="39" t="s">
        <v>254</v>
      </c>
      <c r="L183" s="39"/>
      <c r="M183" s="51" t="s">
        <v>479</v>
      </c>
      <c r="N183" s="490"/>
      <c r="O183" s="490"/>
    </row>
    <row r="184" spans="1:15" s="49" customFormat="1" x14ac:dyDescent="0.3">
      <c r="A184" s="45"/>
      <c r="B184" s="40">
        <v>4911</v>
      </c>
      <c r="C184" s="41" t="s">
        <v>737</v>
      </c>
      <c r="D184" s="41"/>
      <c r="E184" s="42"/>
      <c r="F184" s="286">
        <v>0</v>
      </c>
      <c r="G184" s="51"/>
      <c r="I184" s="38"/>
      <c r="J184" s="39"/>
      <c r="K184" s="39"/>
      <c r="L184" s="39"/>
      <c r="M184" s="51"/>
      <c r="N184" s="490"/>
      <c r="O184" s="490"/>
    </row>
    <row r="185" spans="1:15" s="49" customFormat="1" x14ac:dyDescent="0.3">
      <c r="A185" s="45"/>
      <c r="B185" s="40">
        <v>4920</v>
      </c>
      <c r="C185" s="41" t="s">
        <v>167</v>
      </c>
      <c r="D185" s="41"/>
      <c r="E185" s="42"/>
      <c r="F185" s="51"/>
      <c r="G185" s="286">
        <v>0</v>
      </c>
      <c r="I185" s="38"/>
      <c r="J185" s="39" t="s">
        <v>254</v>
      </c>
      <c r="K185" s="38"/>
      <c r="L185" s="39" t="s">
        <v>254</v>
      </c>
      <c r="M185" s="51" t="s">
        <v>480</v>
      </c>
      <c r="N185" s="490"/>
      <c r="O185" s="490"/>
    </row>
    <row r="186" spans="1:15" s="49" customFormat="1" x14ac:dyDescent="0.3">
      <c r="A186" s="45"/>
      <c r="B186" s="40">
        <v>4921</v>
      </c>
      <c r="C186" s="41" t="s">
        <v>168</v>
      </c>
      <c r="D186" s="41"/>
      <c r="E186" s="42"/>
      <c r="F186" s="51"/>
      <c r="G186" s="286">
        <v>0</v>
      </c>
      <c r="I186" s="38"/>
      <c r="J186" s="39" t="s">
        <v>254</v>
      </c>
      <c r="K186" s="38"/>
      <c r="L186" s="39" t="s">
        <v>254</v>
      </c>
      <c r="M186" s="51" t="s">
        <v>480</v>
      </c>
      <c r="N186" s="490"/>
      <c r="O186" s="490"/>
    </row>
    <row r="187" spans="1:15" s="49" customFormat="1" x14ac:dyDescent="0.3">
      <c r="A187" s="45"/>
      <c r="B187" s="40">
        <v>4930</v>
      </c>
      <c r="C187" s="41" t="s">
        <v>169</v>
      </c>
      <c r="D187" s="41"/>
      <c r="E187" s="42"/>
      <c r="F187" s="51"/>
      <c r="G187" s="286">
        <v>0</v>
      </c>
      <c r="I187" s="38"/>
      <c r="J187" s="39" t="s">
        <v>254</v>
      </c>
      <c r="K187" s="38"/>
      <c r="L187" s="39" t="s">
        <v>254</v>
      </c>
      <c r="M187" s="51" t="s">
        <v>480</v>
      </c>
      <c r="N187" s="490"/>
      <c r="O187" s="490"/>
    </row>
    <row r="188" spans="1:15" s="49" customFormat="1" x14ac:dyDescent="0.3">
      <c r="A188" s="45"/>
      <c r="B188" s="40">
        <v>4931</v>
      </c>
      <c r="C188" s="41" t="s">
        <v>170</v>
      </c>
      <c r="D188" s="41"/>
      <c r="E188" s="42"/>
      <c r="F188" s="51"/>
      <c r="G188" s="286">
        <v>0</v>
      </c>
      <c r="I188" s="38"/>
      <c r="J188" s="39" t="s">
        <v>254</v>
      </c>
      <c r="K188" s="38"/>
      <c r="L188" s="39" t="s">
        <v>254</v>
      </c>
      <c r="M188" s="51" t="s">
        <v>480</v>
      </c>
      <c r="N188" s="490"/>
      <c r="O188" s="490"/>
    </row>
    <row r="189" spans="1:15" s="49" customFormat="1" x14ac:dyDescent="0.3">
      <c r="A189" s="45"/>
      <c r="B189" s="40">
        <v>4990</v>
      </c>
      <c r="C189" s="41" t="s">
        <v>171</v>
      </c>
      <c r="D189" s="41"/>
      <c r="E189" s="42"/>
      <c r="F189" s="288">
        <v>0</v>
      </c>
      <c r="G189" s="51"/>
      <c r="I189" s="38" t="s">
        <v>254</v>
      </c>
      <c r="J189" s="39"/>
      <c r="K189" s="39" t="s">
        <v>254</v>
      </c>
      <c r="L189" s="51"/>
      <c r="M189" s="51"/>
      <c r="N189" s="490"/>
      <c r="O189" s="490"/>
    </row>
    <row r="190" spans="1:15" s="49" customFormat="1" x14ac:dyDescent="0.3">
      <c r="A190" s="45"/>
      <c r="B190" s="40">
        <v>4991</v>
      </c>
      <c r="C190" s="41" t="s">
        <v>172</v>
      </c>
      <c r="D190" s="41"/>
      <c r="E190" s="42"/>
      <c r="F190" s="51"/>
      <c r="G190" s="288">
        <v>0</v>
      </c>
      <c r="I190" s="38" t="s">
        <v>254</v>
      </c>
      <c r="J190" s="39"/>
      <c r="K190" s="39"/>
      <c r="L190" s="51" t="s">
        <v>254</v>
      </c>
      <c r="M190" s="51"/>
      <c r="N190" s="490"/>
      <c r="O190" s="490"/>
    </row>
    <row r="191" spans="1:15" s="49" customFormat="1" x14ac:dyDescent="0.3">
      <c r="A191" s="45"/>
      <c r="B191" s="40">
        <v>4992</v>
      </c>
      <c r="C191" s="41" t="s">
        <v>173</v>
      </c>
      <c r="D191" s="41"/>
      <c r="E191" s="42"/>
      <c r="F191" s="288">
        <v>0</v>
      </c>
      <c r="G191" s="31"/>
      <c r="I191" s="38" t="s">
        <v>254</v>
      </c>
      <c r="J191" s="39"/>
      <c r="K191" s="39" t="s">
        <v>254</v>
      </c>
      <c r="L191" s="51"/>
      <c r="M191" s="51"/>
      <c r="N191" s="490"/>
      <c r="O191" s="490"/>
    </row>
    <row r="192" spans="1:15" s="24" customFormat="1" ht="9" customHeight="1" x14ac:dyDescent="0.25">
      <c r="A192" s="30"/>
      <c r="B192" s="31"/>
      <c r="C192" s="31"/>
      <c r="D192" s="31"/>
      <c r="E192" s="31"/>
      <c r="F192" s="31"/>
      <c r="G192" s="31"/>
      <c r="I192" s="32"/>
      <c r="J192" s="33"/>
      <c r="K192" s="32"/>
      <c r="L192" s="33"/>
      <c r="M192" s="33"/>
      <c r="N192" s="491"/>
      <c r="O192" s="491"/>
    </row>
    <row r="193" spans="1:15" s="49" customFormat="1" x14ac:dyDescent="0.3">
      <c r="A193" s="45">
        <v>52</v>
      </c>
      <c r="B193" s="46" t="s">
        <v>174</v>
      </c>
      <c r="C193" s="31"/>
      <c r="D193" s="31"/>
      <c r="E193" s="52"/>
      <c r="F193" s="21">
        <f>SUM(F194:F195)</f>
        <v>0</v>
      </c>
      <c r="G193" s="21">
        <f>SUM(G194:G195)</f>
        <v>0</v>
      </c>
      <c r="I193" s="38"/>
      <c r="J193" s="39"/>
      <c r="K193" s="38"/>
      <c r="L193" s="51"/>
      <c r="M193" s="51"/>
      <c r="N193" s="490"/>
      <c r="O193" s="490"/>
    </row>
    <row r="194" spans="1:15" x14ac:dyDescent="0.3">
      <c r="B194" s="40">
        <v>520</v>
      </c>
      <c r="C194" s="41" t="s">
        <v>175</v>
      </c>
      <c r="D194" s="41"/>
      <c r="E194" s="42"/>
      <c r="F194" s="286">
        <v>0</v>
      </c>
      <c r="G194" s="31"/>
      <c r="I194" s="38"/>
      <c r="J194" s="39" t="s">
        <v>254</v>
      </c>
      <c r="K194" s="38" t="s">
        <v>481</v>
      </c>
      <c r="L194" s="39"/>
      <c r="M194" s="39" t="s">
        <v>256</v>
      </c>
    </row>
    <row r="195" spans="1:15" x14ac:dyDescent="0.3">
      <c r="B195" s="40">
        <v>529</v>
      </c>
      <c r="C195" s="41" t="s">
        <v>176</v>
      </c>
      <c r="D195" s="41"/>
      <c r="E195" s="42"/>
      <c r="F195" s="53"/>
      <c r="G195" s="288">
        <v>0</v>
      </c>
      <c r="I195" s="38"/>
      <c r="J195" s="39" t="s">
        <v>254</v>
      </c>
      <c r="K195" s="38" t="s">
        <v>481</v>
      </c>
      <c r="L195" s="39"/>
      <c r="M195" s="39" t="s">
        <v>256</v>
      </c>
    </row>
    <row r="196" spans="1:15" s="24" customFormat="1" ht="9" customHeight="1" x14ac:dyDescent="0.25">
      <c r="A196" s="30"/>
      <c r="B196" s="31"/>
      <c r="C196" s="31"/>
      <c r="D196" s="31"/>
      <c r="E196" s="31"/>
      <c r="F196" s="31"/>
      <c r="G196" s="31"/>
      <c r="I196" s="32"/>
      <c r="J196" s="33"/>
      <c r="K196" s="32"/>
      <c r="L196" s="33"/>
      <c r="M196" s="33"/>
      <c r="N196" s="491"/>
      <c r="O196" s="491"/>
    </row>
    <row r="197" spans="1:15" x14ac:dyDescent="0.3">
      <c r="A197" s="45">
        <v>53</v>
      </c>
      <c r="B197" s="46" t="s">
        <v>177</v>
      </c>
      <c r="E197" s="47"/>
      <c r="F197" s="21">
        <f>SUM(F198:F201)</f>
        <v>0</v>
      </c>
      <c r="G197" s="21">
        <f>SUM(G198:G201)</f>
        <v>0</v>
      </c>
      <c r="I197" s="38"/>
      <c r="J197" s="39"/>
      <c r="K197" s="38"/>
      <c r="L197" s="39"/>
      <c r="M197" s="39"/>
    </row>
    <row r="198" spans="1:15" x14ac:dyDescent="0.3">
      <c r="B198" s="40">
        <v>530</v>
      </c>
      <c r="C198" s="41" t="s">
        <v>178</v>
      </c>
      <c r="D198" s="41"/>
      <c r="E198" s="42"/>
      <c r="F198" s="286">
        <v>0</v>
      </c>
      <c r="G198" s="31"/>
      <c r="I198" s="38"/>
      <c r="J198" s="39" t="s">
        <v>254</v>
      </c>
      <c r="K198" s="38" t="s">
        <v>481</v>
      </c>
      <c r="L198" s="39"/>
      <c r="M198" s="39" t="s">
        <v>256</v>
      </c>
    </row>
    <row r="199" spans="1:15" x14ac:dyDescent="0.3">
      <c r="B199" s="40">
        <v>531</v>
      </c>
      <c r="C199" s="41" t="s">
        <v>190</v>
      </c>
      <c r="D199" s="41"/>
      <c r="E199" s="42"/>
      <c r="F199" s="286">
        <v>0</v>
      </c>
      <c r="G199" s="31"/>
      <c r="I199" s="38"/>
      <c r="J199" s="39" t="s">
        <v>254</v>
      </c>
      <c r="K199" s="38" t="s">
        <v>481</v>
      </c>
      <c r="L199" s="39"/>
      <c r="M199" s="39" t="s">
        <v>256</v>
      </c>
    </row>
    <row r="200" spans="1:15" x14ac:dyDescent="0.3">
      <c r="B200" s="40">
        <v>532</v>
      </c>
      <c r="C200" s="41" t="s">
        <v>191</v>
      </c>
      <c r="D200" s="41"/>
      <c r="E200" s="42"/>
      <c r="F200" s="286">
        <v>0</v>
      </c>
      <c r="G200" s="31"/>
      <c r="I200" s="38"/>
      <c r="J200" s="39" t="s">
        <v>254</v>
      </c>
      <c r="K200" s="38" t="s">
        <v>481</v>
      </c>
      <c r="L200" s="39"/>
      <c r="M200" s="39" t="s">
        <v>256</v>
      </c>
    </row>
    <row r="201" spans="1:15" x14ac:dyDescent="0.3">
      <c r="B201" s="40">
        <v>539</v>
      </c>
      <c r="C201" s="41" t="s">
        <v>192</v>
      </c>
      <c r="D201" s="41"/>
      <c r="E201" s="42"/>
      <c r="F201" s="53"/>
      <c r="G201" s="288">
        <v>0</v>
      </c>
      <c r="I201" s="38"/>
      <c r="J201" s="39" t="s">
        <v>254</v>
      </c>
      <c r="K201" s="38" t="s">
        <v>481</v>
      </c>
      <c r="L201" s="39"/>
      <c r="M201" s="39" t="s">
        <v>256</v>
      </c>
    </row>
    <row r="202" spans="1:15" s="24" customFormat="1" ht="9" customHeight="1" x14ac:dyDescent="0.25">
      <c r="A202" s="30"/>
      <c r="B202" s="31"/>
      <c r="C202" s="31"/>
      <c r="D202" s="31"/>
      <c r="E202" s="31"/>
      <c r="F202" s="31"/>
      <c r="G202" s="31"/>
      <c r="I202" s="32"/>
      <c r="J202" s="33"/>
      <c r="K202" s="32"/>
      <c r="L202" s="33"/>
      <c r="M202" s="33"/>
      <c r="N202" s="491"/>
      <c r="O202" s="491"/>
    </row>
    <row r="203" spans="1:15" x14ac:dyDescent="0.3">
      <c r="A203" s="45">
        <v>54</v>
      </c>
      <c r="B203" s="46" t="s">
        <v>193</v>
      </c>
      <c r="E203" s="47"/>
      <c r="F203" s="21">
        <f>SUM(F204:F206)</f>
        <v>0</v>
      </c>
      <c r="G203" s="31"/>
      <c r="I203" s="38"/>
      <c r="J203" s="39"/>
      <c r="K203" s="38"/>
      <c r="L203" s="39"/>
      <c r="M203" s="39"/>
    </row>
    <row r="204" spans="1:15" x14ac:dyDescent="0.3">
      <c r="B204" s="40">
        <v>5400</v>
      </c>
      <c r="C204" s="41" t="s">
        <v>194</v>
      </c>
      <c r="D204" s="41"/>
      <c r="E204" s="42"/>
      <c r="F204" s="286">
        <v>0</v>
      </c>
      <c r="G204" s="31"/>
      <c r="I204" s="38" t="s">
        <v>254</v>
      </c>
      <c r="J204" s="39"/>
      <c r="K204" s="38" t="s">
        <v>261</v>
      </c>
      <c r="L204" s="39"/>
      <c r="M204" s="39"/>
    </row>
    <row r="205" spans="1:15" x14ac:dyDescent="0.3">
      <c r="B205" s="40">
        <v>5401</v>
      </c>
      <c r="C205" s="41" t="s">
        <v>195</v>
      </c>
      <c r="D205" s="41"/>
      <c r="E205" s="42"/>
      <c r="F205" s="286">
        <v>0</v>
      </c>
      <c r="G205" s="31"/>
      <c r="I205" s="38"/>
      <c r="J205" s="39" t="s">
        <v>254</v>
      </c>
      <c r="K205" s="38" t="s">
        <v>261</v>
      </c>
      <c r="L205" s="39"/>
      <c r="M205" s="39"/>
    </row>
    <row r="206" spans="1:15" x14ac:dyDescent="0.3">
      <c r="B206" s="40">
        <v>541</v>
      </c>
      <c r="C206" s="41" t="s">
        <v>196</v>
      </c>
      <c r="D206" s="41"/>
      <c r="E206" s="42"/>
      <c r="F206" s="286">
        <v>0</v>
      </c>
      <c r="G206" s="31"/>
      <c r="I206" s="38"/>
      <c r="J206" s="39" t="s">
        <v>254</v>
      </c>
      <c r="K206" s="38" t="s">
        <v>261</v>
      </c>
      <c r="L206" s="39"/>
      <c r="M206" s="39"/>
    </row>
    <row r="207" spans="1:15" s="24" customFormat="1" ht="9" customHeight="1" x14ac:dyDescent="0.25">
      <c r="A207" s="30"/>
      <c r="B207" s="31"/>
      <c r="C207" s="31"/>
      <c r="D207" s="31"/>
      <c r="E207" s="31"/>
      <c r="F207" s="31"/>
      <c r="G207" s="31"/>
      <c r="I207" s="32"/>
      <c r="J207" s="33"/>
      <c r="K207" s="32"/>
      <c r="L207" s="33"/>
      <c r="M207" s="33"/>
      <c r="N207" s="491"/>
      <c r="O207" s="491"/>
    </row>
    <row r="208" spans="1:15" x14ac:dyDescent="0.3">
      <c r="A208" s="45">
        <v>55</v>
      </c>
      <c r="B208" s="46" t="s">
        <v>197</v>
      </c>
      <c r="E208" s="47"/>
      <c r="F208" s="21">
        <f>SUM(F209:F211)</f>
        <v>0</v>
      </c>
      <c r="G208" s="21">
        <f>SUM(G209:G211)</f>
        <v>0</v>
      </c>
      <c r="I208" s="39"/>
      <c r="J208" s="39"/>
      <c r="K208" s="38"/>
      <c r="L208" s="39"/>
      <c r="M208" s="39"/>
    </row>
    <row r="209" spans="1:15" s="49" customFormat="1" x14ac:dyDescent="0.3">
      <c r="A209" s="31"/>
      <c r="B209" s="40" t="s">
        <v>484</v>
      </c>
      <c r="C209" s="41" t="s">
        <v>738</v>
      </c>
      <c r="D209" s="41"/>
      <c r="E209" s="42"/>
      <c r="F209" s="286">
        <v>0</v>
      </c>
      <c r="G209" s="31"/>
      <c r="I209" s="39" t="s">
        <v>254</v>
      </c>
      <c r="J209" s="39"/>
      <c r="K209" s="38" t="s">
        <v>261</v>
      </c>
      <c r="L209" s="51"/>
      <c r="M209" s="51"/>
      <c r="N209" s="490"/>
      <c r="O209" s="490"/>
    </row>
    <row r="210" spans="1:15" s="49" customFormat="1" x14ac:dyDescent="0.3">
      <c r="A210" s="31"/>
      <c r="B210" s="40" t="s">
        <v>485</v>
      </c>
      <c r="C210" s="41" t="s">
        <v>739</v>
      </c>
      <c r="D210" s="41"/>
      <c r="E210" s="42"/>
      <c r="F210" s="286">
        <v>0</v>
      </c>
      <c r="G210" s="31"/>
      <c r="I210" s="39" t="s">
        <v>254</v>
      </c>
      <c r="J210" s="39"/>
      <c r="K210" s="38" t="s">
        <v>261</v>
      </c>
      <c r="L210" s="51"/>
      <c r="M210" s="51"/>
      <c r="N210" s="490"/>
      <c r="O210" s="490"/>
    </row>
    <row r="211" spans="1:15" s="49" customFormat="1" x14ac:dyDescent="0.3">
      <c r="A211" s="31"/>
      <c r="B211" s="40" t="s">
        <v>202</v>
      </c>
      <c r="C211" s="41" t="s">
        <v>740</v>
      </c>
      <c r="D211" s="41"/>
      <c r="E211" s="42"/>
      <c r="F211" s="53"/>
      <c r="G211" s="288">
        <v>0</v>
      </c>
      <c r="I211" s="39" t="s">
        <v>254</v>
      </c>
      <c r="J211" s="39"/>
      <c r="K211" s="38" t="s">
        <v>261</v>
      </c>
      <c r="L211" s="51"/>
      <c r="M211" s="51"/>
      <c r="N211" s="490"/>
      <c r="O211" s="490"/>
    </row>
    <row r="212" spans="1:15" s="24" customFormat="1" ht="9" customHeight="1" x14ac:dyDescent="0.25">
      <c r="A212" s="30"/>
      <c r="B212" s="31"/>
      <c r="C212" s="31"/>
      <c r="D212" s="31"/>
      <c r="E212" s="31"/>
      <c r="F212" s="31"/>
      <c r="G212" s="31"/>
      <c r="I212" s="32"/>
      <c r="J212" s="33"/>
      <c r="K212" s="32"/>
      <c r="L212" s="33"/>
      <c r="M212" s="33"/>
      <c r="N212" s="491"/>
      <c r="O212" s="491"/>
    </row>
    <row r="213" spans="1:15" x14ac:dyDescent="0.3">
      <c r="A213" s="45">
        <v>56</v>
      </c>
      <c r="B213" s="46" t="s">
        <v>198</v>
      </c>
      <c r="E213" s="47"/>
      <c r="F213" s="21">
        <f>SUM(F214:F216)</f>
        <v>0</v>
      </c>
      <c r="G213" s="21">
        <f>SUM(G214:G216)</f>
        <v>0</v>
      </c>
      <c r="I213" s="39"/>
      <c r="J213" s="39"/>
      <c r="K213" s="38"/>
      <c r="L213" s="39"/>
      <c r="M213" s="39"/>
    </row>
    <row r="214" spans="1:15" s="49" customFormat="1" x14ac:dyDescent="0.3">
      <c r="A214" s="31"/>
      <c r="B214" s="40" t="s">
        <v>199</v>
      </c>
      <c r="C214" s="41" t="s">
        <v>741</v>
      </c>
      <c r="D214" s="41"/>
      <c r="E214" s="42"/>
      <c r="F214" s="286">
        <v>0</v>
      </c>
      <c r="G214" s="31"/>
      <c r="I214" s="39"/>
      <c r="J214" s="39" t="s">
        <v>254</v>
      </c>
      <c r="K214" s="38" t="s">
        <v>261</v>
      </c>
      <c r="L214" s="51"/>
      <c r="M214" s="51"/>
      <c r="N214" s="490"/>
      <c r="O214" s="490"/>
    </row>
    <row r="215" spans="1:15" s="49" customFormat="1" x14ac:dyDescent="0.3">
      <c r="A215" s="31"/>
      <c r="B215" s="40" t="s">
        <v>200</v>
      </c>
      <c r="C215" s="41" t="s">
        <v>742</v>
      </c>
      <c r="D215" s="41"/>
      <c r="E215" s="42"/>
      <c r="F215" s="286">
        <v>0</v>
      </c>
      <c r="G215" s="31"/>
      <c r="I215" s="39"/>
      <c r="J215" s="39" t="s">
        <v>254</v>
      </c>
      <c r="K215" s="38" t="s">
        <v>261</v>
      </c>
      <c r="L215" s="51"/>
      <c r="M215" s="51"/>
      <c r="N215" s="490"/>
      <c r="O215" s="490"/>
    </row>
    <row r="216" spans="1:15" s="49" customFormat="1" x14ac:dyDescent="0.3">
      <c r="A216" s="31"/>
      <c r="B216" s="40" t="s">
        <v>201</v>
      </c>
      <c r="C216" s="41" t="s">
        <v>743</v>
      </c>
      <c r="D216" s="41"/>
      <c r="E216" s="42"/>
      <c r="F216" s="53"/>
      <c r="G216" s="288">
        <v>0</v>
      </c>
      <c r="I216" s="39"/>
      <c r="J216" s="39" t="s">
        <v>254</v>
      </c>
      <c r="K216" s="38" t="s">
        <v>261</v>
      </c>
      <c r="L216" s="51"/>
      <c r="M216" s="51"/>
      <c r="N216" s="490"/>
      <c r="O216" s="490"/>
    </row>
    <row r="217" spans="1:15" s="24" customFormat="1" ht="9" customHeight="1" x14ac:dyDescent="0.25">
      <c r="A217" s="30"/>
      <c r="B217" s="31"/>
      <c r="C217" s="31"/>
      <c r="D217" s="31"/>
      <c r="E217" s="31"/>
      <c r="F217" s="31"/>
      <c r="G217" s="31"/>
      <c r="I217" s="32"/>
      <c r="J217" s="33"/>
      <c r="K217" s="32"/>
      <c r="L217" s="33"/>
      <c r="M217" s="33"/>
      <c r="N217" s="491"/>
      <c r="O217" s="491"/>
    </row>
    <row r="218" spans="1:15" x14ac:dyDescent="0.3">
      <c r="A218" s="45">
        <v>57</v>
      </c>
      <c r="B218" s="46" t="s">
        <v>203</v>
      </c>
      <c r="E218" s="47"/>
      <c r="F218" s="21">
        <f>SUM(F219:F222)</f>
        <v>0</v>
      </c>
      <c r="G218" s="31"/>
      <c r="I218" s="39"/>
      <c r="J218" s="39"/>
      <c r="K218" s="38"/>
      <c r="L218" s="39"/>
      <c r="M218" s="39"/>
    </row>
    <row r="219" spans="1:15" s="49" customFormat="1" x14ac:dyDescent="0.3">
      <c r="A219" s="45"/>
      <c r="B219" s="40">
        <v>570</v>
      </c>
      <c r="C219" s="41" t="s">
        <v>204</v>
      </c>
      <c r="D219" s="41"/>
      <c r="E219" s="42"/>
      <c r="F219" s="286">
        <v>0</v>
      </c>
      <c r="G219" s="31"/>
      <c r="I219" s="39" t="s">
        <v>254</v>
      </c>
      <c r="J219" s="39"/>
      <c r="K219" s="38" t="s">
        <v>261</v>
      </c>
      <c r="L219" s="39"/>
      <c r="M219" s="51"/>
      <c r="N219" s="490"/>
      <c r="O219" s="490"/>
    </row>
    <row r="220" spans="1:15" s="49" customFormat="1" x14ac:dyDescent="0.3">
      <c r="A220" s="45"/>
      <c r="B220" s="40">
        <v>571</v>
      </c>
      <c r="C220" s="41" t="s">
        <v>205</v>
      </c>
      <c r="D220" s="41"/>
      <c r="E220" s="42"/>
      <c r="F220" s="286">
        <v>0</v>
      </c>
      <c r="G220" s="31"/>
      <c r="I220" s="39"/>
      <c r="J220" s="39" t="s">
        <v>254</v>
      </c>
      <c r="K220" s="38" t="s">
        <v>261</v>
      </c>
      <c r="L220" s="39"/>
      <c r="M220" s="51"/>
      <c r="N220" s="490"/>
      <c r="O220" s="490"/>
    </row>
    <row r="221" spans="1:15" s="49" customFormat="1" x14ac:dyDescent="0.3">
      <c r="A221" s="45"/>
      <c r="B221" s="40">
        <v>578</v>
      </c>
      <c r="C221" s="41" t="s">
        <v>206</v>
      </c>
      <c r="D221" s="41"/>
      <c r="E221" s="42"/>
      <c r="F221" s="286">
        <v>0</v>
      </c>
      <c r="G221" s="31"/>
      <c r="I221" s="39"/>
      <c r="J221" s="39" t="s">
        <v>254</v>
      </c>
      <c r="K221" s="38" t="s">
        <v>261</v>
      </c>
      <c r="L221" s="39"/>
      <c r="M221" s="51"/>
      <c r="N221" s="490"/>
      <c r="O221" s="490"/>
    </row>
    <row r="222" spans="1:15" s="49" customFormat="1" x14ac:dyDescent="0.3">
      <c r="A222" s="45"/>
      <c r="B222" s="40">
        <v>579</v>
      </c>
      <c r="C222" s="41" t="s">
        <v>207</v>
      </c>
      <c r="D222" s="41"/>
      <c r="E222" s="42"/>
      <c r="F222" s="286">
        <v>0</v>
      </c>
      <c r="G222" s="31"/>
      <c r="I222" s="39"/>
      <c r="J222" s="39" t="s">
        <v>254</v>
      </c>
      <c r="K222" s="38" t="s">
        <v>261</v>
      </c>
      <c r="L222" s="39"/>
      <c r="M222" s="51"/>
      <c r="N222" s="490"/>
      <c r="O222" s="490"/>
    </row>
    <row r="223" spans="1:15" s="24" customFormat="1" ht="9" customHeight="1" x14ac:dyDescent="0.25">
      <c r="A223" s="30"/>
      <c r="B223" s="31"/>
      <c r="C223" s="31"/>
      <c r="D223" s="31"/>
      <c r="E223" s="31"/>
      <c r="F223" s="31"/>
      <c r="G223" s="31"/>
      <c r="I223" s="32"/>
      <c r="J223" s="33"/>
      <c r="K223" s="32"/>
      <c r="L223" s="33"/>
      <c r="M223" s="33"/>
      <c r="N223" s="491"/>
      <c r="O223" s="491"/>
    </row>
    <row r="224" spans="1:15" x14ac:dyDescent="0.3">
      <c r="A224" s="45">
        <v>58</v>
      </c>
      <c r="B224" s="46" t="s">
        <v>208</v>
      </c>
      <c r="E224" s="47"/>
      <c r="F224" s="21">
        <f>SUM(F225:F228)</f>
        <v>0</v>
      </c>
      <c r="G224" s="21">
        <f>SUM(G225:G228)</f>
        <v>0</v>
      </c>
      <c r="I224" s="39"/>
      <c r="J224" s="39"/>
      <c r="K224" s="38"/>
      <c r="L224" s="39"/>
      <c r="M224" s="39"/>
    </row>
    <row r="225" spans="1:17" s="49" customFormat="1" x14ac:dyDescent="0.3">
      <c r="A225" s="45"/>
      <c r="B225" s="40">
        <v>5800</v>
      </c>
      <c r="C225" s="41" t="s">
        <v>209</v>
      </c>
      <c r="D225" s="41"/>
      <c r="E225" s="42"/>
      <c r="F225" s="286">
        <v>0</v>
      </c>
      <c r="G225" s="286">
        <v>0</v>
      </c>
      <c r="I225" s="39" t="s">
        <v>254</v>
      </c>
      <c r="J225" s="39"/>
      <c r="K225" s="38"/>
      <c r="L225" s="51"/>
      <c r="M225" s="51"/>
      <c r="N225" s="490"/>
      <c r="O225" s="490"/>
    </row>
    <row r="226" spans="1:17" s="49" customFormat="1" x14ac:dyDescent="0.3">
      <c r="A226" s="45"/>
      <c r="B226" s="40">
        <v>5801</v>
      </c>
      <c r="C226" s="41" t="s">
        <v>210</v>
      </c>
      <c r="D226" s="41"/>
      <c r="E226" s="42"/>
      <c r="F226" s="286">
        <v>0</v>
      </c>
      <c r="G226" s="286">
        <v>0</v>
      </c>
      <c r="I226" s="39"/>
      <c r="J226" s="39" t="s">
        <v>254</v>
      </c>
      <c r="K226" s="38"/>
      <c r="L226" s="51"/>
      <c r="M226" s="51"/>
      <c r="N226" s="490"/>
      <c r="O226" s="490"/>
    </row>
    <row r="227" spans="1:17" s="49" customFormat="1" x14ac:dyDescent="0.3">
      <c r="A227" s="45"/>
      <c r="B227" s="40">
        <v>5802</v>
      </c>
      <c r="C227" s="41" t="s">
        <v>211</v>
      </c>
      <c r="D227" s="41"/>
      <c r="E227" s="42"/>
      <c r="F227" s="286">
        <v>0</v>
      </c>
      <c r="G227" s="286">
        <v>0</v>
      </c>
      <c r="I227" s="39"/>
      <c r="J227" s="39" t="s">
        <v>254</v>
      </c>
      <c r="K227" s="38"/>
      <c r="L227" s="51"/>
      <c r="M227" s="51"/>
      <c r="N227" s="490"/>
      <c r="O227" s="490"/>
    </row>
    <row r="228" spans="1:17" s="49" customFormat="1" x14ac:dyDescent="0.3">
      <c r="A228" s="45"/>
      <c r="B228" s="40">
        <v>5803</v>
      </c>
      <c r="C228" s="41" t="s">
        <v>212</v>
      </c>
      <c r="D228" s="41"/>
      <c r="E228" s="42"/>
      <c r="F228" s="286">
        <v>0</v>
      </c>
      <c r="G228" s="286">
        <v>0</v>
      </c>
      <c r="I228" s="39" t="s">
        <v>254</v>
      </c>
      <c r="J228" s="39"/>
      <c r="K228" s="38"/>
      <c r="L228" s="51"/>
      <c r="M228" s="51"/>
      <c r="N228" s="490"/>
      <c r="O228" s="490"/>
    </row>
    <row r="229" spans="1:17" ht="14.4" thickBot="1" x14ac:dyDescent="0.3"/>
    <row r="230" spans="1:17" s="56" customFormat="1" ht="16.2" thickBot="1" x14ac:dyDescent="0.3">
      <c r="A230" s="535" t="s">
        <v>214</v>
      </c>
      <c r="B230" s="536"/>
      <c r="C230" s="536"/>
      <c r="D230" s="536"/>
      <c r="E230" s="537"/>
      <c r="F230" s="54">
        <f>F224+F218+F213+F208+F203+F197+F193+F180+F109+F96+F93+F88+F85+F81+F72+F65+F54+F43+F37+F32</f>
        <v>0</v>
      </c>
      <c r="G230" s="55">
        <f>G224+G193+G197+G208+G213+G180+G164+G152+G146+G140+G128+G109+G96+G81+G72+G65+G54+G43+G37+G32+G19+G13+G10+G5</f>
        <v>0</v>
      </c>
      <c r="I230" s="57"/>
      <c r="J230" s="57"/>
      <c r="K230" s="57"/>
      <c r="L230" s="57"/>
      <c r="M230" s="57"/>
      <c r="N230" s="493"/>
      <c r="O230" s="494"/>
      <c r="P230" s="488"/>
      <c r="Q230" s="488"/>
    </row>
    <row r="231" spans="1:17" ht="14.4" thickBot="1" x14ac:dyDescent="0.3"/>
    <row r="232" spans="1:17" s="59" customFormat="1" ht="14.4" thickBot="1" x14ac:dyDescent="0.3">
      <c r="A232" s="532" t="s">
        <v>749</v>
      </c>
      <c r="B232" s="533"/>
      <c r="C232" s="533"/>
      <c r="D232" s="533"/>
      <c r="E232" s="534"/>
      <c r="F232" s="58">
        <f>+G232</f>
        <v>0</v>
      </c>
      <c r="G232" s="58">
        <f>-(G32+G37+G43+G54+G65+G72+G81+G96+G109+G193+G197+G208+G213+G224)</f>
        <v>0</v>
      </c>
      <c r="I232" s="34"/>
      <c r="J232" s="34"/>
      <c r="K232" s="34"/>
      <c r="L232" s="34"/>
      <c r="M232" s="34"/>
      <c r="N232" s="495"/>
      <c r="O232" s="495"/>
    </row>
    <row r="233" spans="1:17" ht="14.4" thickBot="1" x14ac:dyDescent="0.3"/>
    <row r="234" spans="1:17" s="56" customFormat="1" ht="16.2" thickBot="1" x14ac:dyDescent="0.3">
      <c r="A234" s="535" t="s">
        <v>213</v>
      </c>
      <c r="B234" s="536"/>
      <c r="C234" s="536"/>
      <c r="D234" s="536"/>
      <c r="E234" s="537"/>
      <c r="F234" s="54">
        <f>F230+F232</f>
        <v>0</v>
      </c>
      <c r="G234" s="54">
        <f>G230+G232</f>
        <v>0</v>
      </c>
      <c r="I234" s="57"/>
      <c r="J234" s="57"/>
      <c r="K234" s="57"/>
      <c r="L234" s="57"/>
      <c r="M234" s="57"/>
      <c r="N234" s="493"/>
      <c r="O234" s="496"/>
    </row>
  </sheetData>
  <sheetProtection password="C8B5" sheet="1" objects="1" scenarios="1"/>
  <mergeCells count="7">
    <mergeCell ref="A1:G1"/>
    <mergeCell ref="A232:E232"/>
    <mergeCell ref="A234:E234"/>
    <mergeCell ref="C137:E137"/>
    <mergeCell ref="A3:E3"/>
    <mergeCell ref="C28:E28"/>
    <mergeCell ref="A230:E230"/>
  </mergeCells>
  <phoneticPr fontId="4" type="noConversion"/>
  <printOptions horizontalCentered="1"/>
  <pageMargins left="0" right="0" top="0.59055118110236227" bottom="0.39370078740157483" header="0.39370078740157483" footer="0.19685039370078741"/>
  <pageSetup paperSize="9" orientation="portrait" r:id="rId1"/>
  <headerFooter alignWithMargins="0">
    <oddFooter>&amp;CPage &amp;P</oddFooter>
  </headerFooter>
  <rowBreaks count="3" manualBreakCount="3">
    <brk id="61" max="16383" man="1"/>
    <brk id="124" max="16383" man="1"/>
    <brk id="176" max="16383" man="1"/>
  </rowBreaks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895"/>
  <sheetViews>
    <sheetView view="pageBreakPreview" zoomScaleNormal="100" zoomScaleSheetLayoutView="100" workbookViewId="0">
      <selection activeCell="H1" sqref="H1"/>
    </sheetView>
  </sheetViews>
  <sheetFormatPr baseColWidth="10" defaultColWidth="8" defaultRowHeight="13.2" x14ac:dyDescent="0.3"/>
  <cols>
    <col min="1" max="1" width="4.44140625" style="66" bestFit="1" customWidth="1"/>
    <col min="2" max="2" width="2" style="64" customWidth="1"/>
    <col min="3" max="3" width="6" style="64" customWidth="1"/>
    <col min="4" max="4" width="59.33203125" style="64" customWidth="1"/>
    <col min="5" max="5" width="11.6640625" style="70" bestFit="1" customWidth="1"/>
    <col min="6" max="6" width="2.44140625" style="66" customWidth="1"/>
    <col min="7" max="16384" width="8" style="66"/>
  </cols>
  <sheetData>
    <row r="1" spans="1:7" ht="17.399999999999999" x14ac:dyDescent="0.25">
      <c r="A1" s="531" t="s">
        <v>350</v>
      </c>
      <c r="B1" s="531"/>
      <c r="C1" s="531"/>
      <c r="D1" s="531"/>
      <c r="E1" s="531"/>
      <c r="F1" s="531"/>
      <c r="G1" s="531"/>
    </row>
    <row r="2" spans="1:7" ht="17.399999999999999" x14ac:dyDescent="0.25">
      <c r="A2" s="275"/>
      <c r="B2" s="275"/>
      <c r="C2" s="275"/>
      <c r="D2" s="275"/>
      <c r="E2" s="275"/>
      <c r="F2" s="275"/>
      <c r="G2" s="275"/>
    </row>
    <row r="3" spans="1:7" ht="18" customHeight="1" x14ac:dyDescent="0.25">
      <c r="A3" s="541" t="str">
        <f>"EXERCICE "&amp;'1-Don. générales-Algemene geg.'!D6</f>
        <v>EXERCICE N-1</v>
      </c>
      <c r="B3" s="541"/>
      <c r="C3" s="541"/>
      <c r="D3" s="541"/>
      <c r="E3" s="541"/>
      <c r="F3" s="275"/>
      <c r="G3" s="275"/>
    </row>
    <row r="4" spans="1:7" ht="15" customHeight="1" x14ac:dyDescent="0.3"/>
    <row r="5" spans="1:7" ht="15.6" x14ac:dyDescent="0.3">
      <c r="A5" s="119" t="s">
        <v>272</v>
      </c>
    </row>
    <row r="6" spans="1:7" s="22" customFormat="1" ht="13.8" x14ac:dyDescent="0.3">
      <c r="E6" s="19"/>
    </row>
    <row r="7" spans="1:7" s="37" customFormat="1" ht="13.8" x14ac:dyDescent="0.3">
      <c r="A7" s="34">
        <v>68</v>
      </c>
      <c r="B7" s="35" t="s">
        <v>765</v>
      </c>
      <c r="C7" s="31"/>
      <c r="D7" s="73"/>
      <c r="E7" s="74">
        <f>SUM(E8:E19)</f>
        <v>0</v>
      </c>
    </row>
    <row r="8" spans="1:7" s="37" customFormat="1" ht="13.8" x14ac:dyDescent="0.3">
      <c r="A8" s="34"/>
      <c r="B8" s="31"/>
      <c r="C8" s="40">
        <v>6800</v>
      </c>
      <c r="D8" s="42" t="s">
        <v>766</v>
      </c>
      <c r="E8" s="286">
        <v>0</v>
      </c>
    </row>
    <row r="9" spans="1:7" s="37" customFormat="1" ht="13.8" x14ac:dyDescent="0.3">
      <c r="A9" s="34"/>
      <c r="B9" s="31"/>
      <c r="C9" s="40">
        <v>6801</v>
      </c>
      <c r="D9" s="42" t="s">
        <v>767</v>
      </c>
      <c r="E9" s="286">
        <v>0</v>
      </c>
    </row>
    <row r="10" spans="1:7" s="37" customFormat="1" ht="13.8" x14ac:dyDescent="0.3">
      <c r="A10" s="34"/>
      <c r="B10" s="31"/>
      <c r="C10" s="40">
        <v>6802</v>
      </c>
      <c r="D10" s="42" t="s">
        <v>768</v>
      </c>
      <c r="E10" s="286">
        <v>0</v>
      </c>
    </row>
    <row r="11" spans="1:7" s="37" customFormat="1" ht="13.8" x14ac:dyDescent="0.3">
      <c r="A11" s="34"/>
      <c r="B11" s="31"/>
      <c r="C11" s="40">
        <v>6803</v>
      </c>
      <c r="D11" s="42" t="s">
        <v>769</v>
      </c>
      <c r="E11" s="286">
        <v>0</v>
      </c>
    </row>
    <row r="12" spans="1:7" s="37" customFormat="1" ht="27" customHeight="1" x14ac:dyDescent="0.3">
      <c r="A12" s="34"/>
      <c r="C12" s="40">
        <v>681</v>
      </c>
      <c r="D12" s="75" t="s">
        <v>770</v>
      </c>
      <c r="E12" s="286">
        <v>0</v>
      </c>
    </row>
    <row r="13" spans="1:7" s="37" customFormat="1" ht="13.5" customHeight="1" x14ac:dyDescent="0.3">
      <c r="A13" s="34"/>
      <c r="C13" s="40">
        <v>682</v>
      </c>
      <c r="D13" s="42" t="s">
        <v>771</v>
      </c>
      <c r="E13" s="286">
        <v>0</v>
      </c>
    </row>
    <row r="14" spans="1:7" s="37" customFormat="1" ht="13.8" x14ac:dyDescent="0.3">
      <c r="A14" s="34"/>
      <c r="B14" s="31"/>
      <c r="C14" s="40">
        <v>6830</v>
      </c>
      <c r="D14" s="42" t="s">
        <v>772</v>
      </c>
      <c r="E14" s="286">
        <v>0</v>
      </c>
    </row>
    <row r="15" spans="1:7" s="37" customFormat="1" ht="13.8" x14ac:dyDescent="0.3">
      <c r="A15" s="34"/>
      <c r="B15" s="31"/>
      <c r="C15" s="40">
        <v>6831</v>
      </c>
      <c r="D15" s="42" t="s">
        <v>773</v>
      </c>
      <c r="E15" s="286">
        <v>0</v>
      </c>
    </row>
    <row r="16" spans="1:7" s="37" customFormat="1" ht="13.8" x14ac:dyDescent="0.3">
      <c r="A16" s="34"/>
      <c r="C16" s="40">
        <v>684</v>
      </c>
      <c r="D16" s="42" t="s">
        <v>774</v>
      </c>
      <c r="E16" s="286">
        <v>0</v>
      </c>
    </row>
    <row r="17" spans="1:5" s="37" customFormat="1" ht="13.8" x14ac:dyDescent="0.3">
      <c r="A17" s="34"/>
      <c r="C17" s="40">
        <v>685</v>
      </c>
      <c r="D17" s="42" t="s">
        <v>781</v>
      </c>
      <c r="E17" s="286">
        <v>0</v>
      </c>
    </row>
    <row r="18" spans="1:5" s="37" customFormat="1" ht="13.8" x14ac:dyDescent="0.3">
      <c r="A18" s="34"/>
      <c r="C18" s="40">
        <v>686</v>
      </c>
      <c r="D18" s="42" t="s">
        <v>782</v>
      </c>
      <c r="E18" s="286">
        <v>0</v>
      </c>
    </row>
    <row r="19" spans="1:5" s="37" customFormat="1" ht="13.8" x14ac:dyDescent="0.3">
      <c r="A19" s="34"/>
      <c r="C19" s="40">
        <v>689</v>
      </c>
      <c r="D19" s="42" t="s">
        <v>783</v>
      </c>
      <c r="E19" s="20">
        <f>IF(SUM(E22:E30)-SUM(E8:E18)&gt;=0,SUM(E22:E30)-SUM(E8:E18),)</f>
        <v>0</v>
      </c>
    </row>
    <row r="20" spans="1:5" s="37" customFormat="1" ht="13.8" x14ac:dyDescent="0.3">
      <c r="B20" s="31"/>
      <c r="C20" s="31"/>
      <c r="D20" s="31"/>
      <c r="E20" s="76"/>
    </row>
    <row r="21" spans="1:5" s="37" customFormat="1" ht="13.8" x14ac:dyDescent="0.3">
      <c r="A21" s="34">
        <v>78</v>
      </c>
      <c r="B21" s="35" t="s">
        <v>765</v>
      </c>
      <c r="C21" s="31"/>
      <c r="D21" s="47"/>
      <c r="E21" s="74">
        <f>SUM(E22:E31)</f>
        <v>0</v>
      </c>
    </row>
    <row r="22" spans="1:5" s="37" customFormat="1" ht="13.8" x14ac:dyDescent="0.3">
      <c r="C22" s="40">
        <v>780</v>
      </c>
      <c r="D22" s="42" t="s">
        <v>784</v>
      </c>
      <c r="E22" s="286">
        <v>0</v>
      </c>
    </row>
    <row r="23" spans="1:5" s="37" customFormat="1" ht="13.8" x14ac:dyDescent="0.3">
      <c r="C23" s="40">
        <v>781</v>
      </c>
      <c r="D23" s="42" t="s">
        <v>785</v>
      </c>
      <c r="E23" s="286">
        <v>0</v>
      </c>
    </row>
    <row r="24" spans="1:5" s="37" customFormat="1" ht="13.8" x14ac:dyDescent="0.3">
      <c r="C24" s="40">
        <v>782</v>
      </c>
      <c r="D24" s="42" t="s">
        <v>786</v>
      </c>
      <c r="E24" s="286">
        <v>0</v>
      </c>
    </row>
    <row r="25" spans="1:5" s="37" customFormat="1" ht="13.8" x14ac:dyDescent="0.3">
      <c r="C25" s="40">
        <v>783</v>
      </c>
      <c r="D25" s="42" t="s">
        <v>787</v>
      </c>
      <c r="E25" s="286">
        <v>0</v>
      </c>
    </row>
    <row r="26" spans="1:5" s="37" customFormat="1" ht="13.8" x14ac:dyDescent="0.3">
      <c r="C26" s="40">
        <v>784</v>
      </c>
      <c r="D26" s="42" t="s">
        <v>35</v>
      </c>
      <c r="E26" s="286">
        <v>0</v>
      </c>
    </row>
    <row r="27" spans="1:5" s="37" customFormat="1" ht="13.8" x14ac:dyDescent="0.3">
      <c r="C27" s="40">
        <v>785</v>
      </c>
      <c r="D27" s="42" t="s">
        <v>36</v>
      </c>
      <c r="E27" s="286">
        <v>0</v>
      </c>
    </row>
    <row r="28" spans="1:5" s="37" customFormat="1" ht="13.8" x14ac:dyDescent="0.3">
      <c r="C28" s="40">
        <v>786</v>
      </c>
      <c r="D28" s="42" t="s">
        <v>37</v>
      </c>
      <c r="E28" s="286">
        <v>0</v>
      </c>
    </row>
    <row r="29" spans="1:5" s="59" customFormat="1" ht="13.8" x14ac:dyDescent="0.3">
      <c r="C29" s="40">
        <v>787</v>
      </c>
      <c r="D29" s="42" t="s">
        <v>38</v>
      </c>
      <c r="E29" s="286">
        <v>0</v>
      </c>
    </row>
    <row r="30" spans="1:5" s="59" customFormat="1" ht="13.8" x14ac:dyDescent="0.3">
      <c r="C30" s="40">
        <v>788</v>
      </c>
      <c r="D30" s="42" t="s">
        <v>873</v>
      </c>
      <c r="E30" s="286">
        <v>0</v>
      </c>
    </row>
    <row r="31" spans="1:5" s="37" customFormat="1" ht="13.8" x14ac:dyDescent="0.3">
      <c r="C31" s="40">
        <v>789</v>
      </c>
      <c r="D31" s="42" t="s">
        <v>39</v>
      </c>
      <c r="E31" s="20">
        <f>IF(SUM(E22:E30)-SUM(E8:E18)&lt;=0,SUM(E8:E18)-SUM(E22:E30),)</f>
        <v>0</v>
      </c>
    </row>
    <row r="32" spans="1:5" s="37" customFormat="1" ht="13.8" x14ac:dyDescent="0.3">
      <c r="B32" s="31"/>
      <c r="C32" s="31"/>
      <c r="D32" s="31"/>
      <c r="E32" s="70"/>
    </row>
    <row r="33" spans="1:5" s="22" customFormat="1" ht="13.8" x14ac:dyDescent="0.3">
      <c r="E33" s="282"/>
    </row>
    <row r="34" spans="1:5" s="78" customFormat="1" ht="15.6" x14ac:dyDescent="0.3">
      <c r="A34" s="77" t="s">
        <v>41</v>
      </c>
      <c r="E34" s="445"/>
    </row>
    <row r="35" spans="1:5" s="22" customFormat="1" ht="13.8" x14ac:dyDescent="0.3">
      <c r="E35" s="282"/>
    </row>
    <row r="36" spans="1:5" s="22" customFormat="1" ht="13.8" x14ac:dyDescent="0.3">
      <c r="C36" s="79"/>
      <c r="D36" s="80" t="str">
        <f>"Solde de début du 1 janvier "&amp;'1-Don. générales-Algemene geg.'!$D$6</f>
        <v>Solde de début du 1 janvier N-1</v>
      </c>
      <c r="E36" s="311">
        <v>0</v>
      </c>
    </row>
    <row r="37" spans="1:5" s="22" customFormat="1" ht="13.8" x14ac:dyDescent="0.3">
      <c r="C37" s="81" t="s">
        <v>586</v>
      </c>
      <c r="D37" s="23" t="s">
        <v>783</v>
      </c>
      <c r="E37" s="82">
        <f>+E19</f>
        <v>0</v>
      </c>
    </row>
    <row r="38" spans="1:5" s="22" customFormat="1" ht="13.8" x14ac:dyDescent="0.3">
      <c r="C38" s="81" t="s">
        <v>587</v>
      </c>
      <c r="D38" s="23" t="s">
        <v>39</v>
      </c>
      <c r="E38" s="82">
        <f>-E31</f>
        <v>0</v>
      </c>
    </row>
    <row r="39" spans="1:5" s="22" customFormat="1" ht="13.8" x14ac:dyDescent="0.3">
      <c r="C39" s="81" t="s">
        <v>586</v>
      </c>
      <c r="D39" s="23" t="s">
        <v>40</v>
      </c>
      <c r="E39" s="289">
        <v>0</v>
      </c>
    </row>
    <row r="40" spans="1:5" s="22" customFormat="1" ht="13.8" x14ac:dyDescent="0.3">
      <c r="C40" s="83"/>
      <c r="D40" s="84"/>
      <c r="E40" s="85"/>
    </row>
    <row r="41" spans="1:5" s="78" customFormat="1" ht="15.6" x14ac:dyDescent="0.3">
      <c r="C41" s="86" t="s">
        <v>588</v>
      </c>
      <c r="D41" s="87" t="str">
        <f>"Solde final au 31 décembre "&amp;'1-Don. générales-Algemene geg.'!$D$6</f>
        <v>Solde final au 31 décembre N-1</v>
      </c>
      <c r="E41" s="88">
        <f>'17-Ex précédent-Vorig boekjaar'!G6</f>
        <v>0</v>
      </c>
    </row>
    <row r="42" spans="1:5" s="22" customFormat="1" ht="13.8" x14ac:dyDescent="0.3">
      <c r="C42" s="89"/>
      <c r="D42" s="84"/>
      <c r="E42" s="85"/>
    </row>
    <row r="43" spans="1:5" s="22" customFormat="1" ht="13.8" x14ac:dyDescent="0.3">
      <c r="E43" s="19"/>
    </row>
    <row r="44" spans="1:5" s="90" customFormat="1" ht="13.8" x14ac:dyDescent="0.3">
      <c r="D44" s="22"/>
      <c r="E44" s="19"/>
    </row>
    <row r="45" spans="1:5" s="22" customFormat="1" ht="13.8" x14ac:dyDescent="0.3">
      <c r="E45" s="19"/>
    </row>
    <row r="46" spans="1:5" s="22" customFormat="1" ht="13.8" x14ac:dyDescent="0.3">
      <c r="E46" s="19"/>
    </row>
    <row r="47" spans="1:5" s="22" customFormat="1" ht="13.8" x14ac:dyDescent="0.3">
      <c r="E47" s="19"/>
    </row>
    <row r="48" spans="1:5" s="22" customFormat="1" ht="13.8" x14ac:dyDescent="0.3">
      <c r="E48" s="19"/>
    </row>
    <row r="49" spans="5:5" s="22" customFormat="1" ht="13.8" x14ac:dyDescent="0.3">
      <c r="E49" s="19"/>
    </row>
    <row r="50" spans="5:5" s="22" customFormat="1" ht="13.8" x14ac:dyDescent="0.3">
      <c r="E50" s="19"/>
    </row>
    <row r="51" spans="5:5" s="22" customFormat="1" ht="13.8" x14ac:dyDescent="0.3">
      <c r="E51" s="19"/>
    </row>
    <row r="52" spans="5:5" s="22" customFormat="1" ht="13.8" x14ac:dyDescent="0.3">
      <c r="E52" s="19"/>
    </row>
    <row r="53" spans="5:5" s="22" customFormat="1" ht="13.8" x14ac:dyDescent="0.3">
      <c r="E53" s="19"/>
    </row>
    <row r="54" spans="5:5" s="22" customFormat="1" ht="13.8" x14ac:dyDescent="0.3">
      <c r="E54" s="19"/>
    </row>
    <row r="55" spans="5:5" s="22" customFormat="1" ht="13.8" x14ac:dyDescent="0.3">
      <c r="E55" s="19"/>
    </row>
    <row r="56" spans="5:5" s="22" customFormat="1" ht="13.8" x14ac:dyDescent="0.3">
      <c r="E56" s="19"/>
    </row>
    <row r="57" spans="5:5" s="22" customFormat="1" ht="13.8" x14ac:dyDescent="0.3">
      <c r="E57" s="19"/>
    </row>
    <row r="58" spans="5:5" s="22" customFormat="1" ht="13.8" x14ac:dyDescent="0.3">
      <c r="E58" s="19"/>
    </row>
    <row r="59" spans="5:5" s="22" customFormat="1" ht="13.8" x14ac:dyDescent="0.3">
      <c r="E59" s="19"/>
    </row>
    <row r="60" spans="5:5" s="22" customFormat="1" ht="13.8" x14ac:dyDescent="0.3">
      <c r="E60" s="19"/>
    </row>
    <row r="61" spans="5:5" s="22" customFormat="1" ht="13.8" x14ac:dyDescent="0.3">
      <c r="E61" s="19"/>
    </row>
    <row r="62" spans="5:5" s="22" customFormat="1" ht="13.8" x14ac:dyDescent="0.3">
      <c r="E62" s="19"/>
    </row>
    <row r="63" spans="5:5" s="22" customFormat="1" ht="13.8" x14ac:dyDescent="0.3">
      <c r="E63" s="19"/>
    </row>
    <row r="64" spans="5:5" s="22" customFormat="1" ht="13.8" x14ac:dyDescent="0.3">
      <c r="E64" s="19"/>
    </row>
    <row r="65" spans="5:5" s="22" customFormat="1" ht="13.8" x14ac:dyDescent="0.3">
      <c r="E65" s="19"/>
    </row>
    <row r="66" spans="5:5" s="22" customFormat="1" ht="13.8" x14ac:dyDescent="0.3">
      <c r="E66" s="19"/>
    </row>
    <row r="67" spans="5:5" s="22" customFormat="1" ht="13.8" x14ac:dyDescent="0.3">
      <c r="E67" s="19"/>
    </row>
    <row r="68" spans="5:5" s="22" customFormat="1" ht="13.8" x14ac:dyDescent="0.3">
      <c r="E68" s="19"/>
    </row>
    <row r="69" spans="5:5" s="22" customFormat="1" ht="13.8" x14ac:dyDescent="0.3">
      <c r="E69" s="19"/>
    </row>
    <row r="70" spans="5:5" s="22" customFormat="1" ht="13.8" x14ac:dyDescent="0.3">
      <c r="E70" s="19"/>
    </row>
    <row r="71" spans="5:5" s="22" customFormat="1" ht="13.8" x14ac:dyDescent="0.3">
      <c r="E71" s="19"/>
    </row>
    <row r="72" spans="5:5" s="22" customFormat="1" ht="13.8" x14ac:dyDescent="0.3">
      <c r="E72" s="19"/>
    </row>
    <row r="73" spans="5:5" s="22" customFormat="1" ht="13.8" x14ac:dyDescent="0.3">
      <c r="E73" s="19"/>
    </row>
    <row r="74" spans="5:5" s="22" customFormat="1" ht="13.8" x14ac:dyDescent="0.3">
      <c r="E74" s="19"/>
    </row>
    <row r="75" spans="5:5" s="22" customFormat="1" ht="13.8" x14ac:dyDescent="0.3">
      <c r="E75" s="19"/>
    </row>
    <row r="76" spans="5:5" s="22" customFormat="1" ht="13.8" x14ac:dyDescent="0.3">
      <c r="E76" s="19"/>
    </row>
    <row r="77" spans="5:5" s="22" customFormat="1" ht="13.8" x14ac:dyDescent="0.3">
      <c r="E77" s="19"/>
    </row>
    <row r="78" spans="5:5" s="22" customFormat="1" ht="13.8" x14ac:dyDescent="0.3">
      <c r="E78" s="19"/>
    </row>
    <row r="79" spans="5:5" s="22" customFormat="1" ht="13.8" x14ac:dyDescent="0.3">
      <c r="E79" s="19"/>
    </row>
    <row r="80" spans="5:5" s="22" customFormat="1" ht="13.8" x14ac:dyDescent="0.3">
      <c r="E80" s="19"/>
    </row>
    <row r="81" spans="5:5" s="22" customFormat="1" ht="13.8" x14ac:dyDescent="0.3">
      <c r="E81" s="19"/>
    </row>
    <row r="82" spans="5:5" s="22" customFormat="1" ht="13.8" x14ac:dyDescent="0.3">
      <c r="E82" s="19"/>
    </row>
    <row r="83" spans="5:5" s="22" customFormat="1" ht="13.8" x14ac:dyDescent="0.3">
      <c r="E83" s="19"/>
    </row>
    <row r="84" spans="5:5" s="22" customFormat="1" ht="13.8" x14ac:dyDescent="0.3">
      <c r="E84" s="19"/>
    </row>
    <row r="85" spans="5:5" s="22" customFormat="1" ht="13.8" x14ac:dyDescent="0.3">
      <c r="E85" s="19"/>
    </row>
    <row r="86" spans="5:5" s="22" customFormat="1" ht="13.8" x14ac:dyDescent="0.3">
      <c r="E86" s="19"/>
    </row>
    <row r="87" spans="5:5" s="22" customFormat="1" ht="13.8" x14ac:dyDescent="0.3">
      <c r="E87" s="19"/>
    </row>
    <row r="88" spans="5:5" s="22" customFormat="1" ht="13.8" x14ac:dyDescent="0.3">
      <c r="E88" s="19"/>
    </row>
    <row r="89" spans="5:5" s="22" customFormat="1" ht="13.8" x14ac:dyDescent="0.3">
      <c r="E89" s="19"/>
    </row>
    <row r="90" spans="5:5" s="22" customFormat="1" ht="13.8" x14ac:dyDescent="0.3">
      <c r="E90" s="19"/>
    </row>
    <row r="91" spans="5:5" s="22" customFormat="1" ht="13.8" x14ac:dyDescent="0.3">
      <c r="E91" s="19"/>
    </row>
    <row r="92" spans="5:5" s="22" customFormat="1" ht="13.8" x14ac:dyDescent="0.3">
      <c r="E92" s="19"/>
    </row>
    <row r="93" spans="5:5" s="22" customFormat="1" ht="13.8" x14ac:dyDescent="0.3">
      <c r="E93" s="19"/>
    </row>
    <row r="94" spans="5:5" s="22" customFormat="1" ht="13.8" x14ac:dyDescent="0.3">
      <c r="E94" s="19"/>
    </row>
    <row r="95" spans="5:5" s="22" customFormat="1" ht="13.8" x14ac:dyDescent="0.3">
      <c r="E95" s="19"/>
    </row>
    <row r="96" spans="5:5" s="22" customFormat="1" ht="13.8" x14ac:dyDescent="0.3">
      <c r="E96" s="19"/>
    </row>
    <row r="97" spans="5:5" s="22" customFormat="1" ht="13.8" x14ac:dyDescent="0.3">
      <c r="E97" s="19"/>
    </row>
    <row r="98" spans="5:5" s="22" customFormat="1" ht="13.8" x14ac:dyDescent="0.3">
      <c r="E98" s="19"/>
    </row>
    <row r="99" spans="5:5" s="22" customFormat="1" ht="13.8" x14ac:dyDescent="0.3">
      <c r="E99" s="19"/>
    </row>
    <row r="100" spans="5:5" s="22" customFormat="1" ht="13.8" x14ac:dyDescent="0.3">
      <c r="E100" s="19"/>
    </row>
    <row r="101" spans="5:5" s="22" customFormat="1" ht="13.8" x14ac:dyDescent="0.3">
      <c r="E101" s="19"/>
    </row>
    <row r="102" spans="5:5" s="22" customFormat="1" ht="13.8" x14ac:dyDescent="0.3">
      <c r="E102" s="19"/>
    </row>
    <row r="103" spans="5:5" s="22" customFormat="1" ht="13.8" x14ac:dyDescent="0.3">
      <c r="E103" s="19"/>
    </row>
    <row r="104" spans="5:5" s="22" customFormat="1" ht="13.8" x14ac:dyDescent="0.3">
      <c r="E104" s="19"/>
    </row>
    <row r="105" spans="5:5" s="22" customFormat="1" ht="13.8" x14ac:dyDescent="0.3">
      <c r="E105" s="19"/>
    </row>
    <row r="106" spans="5:5" s="22" customFormat="1" ht="13.8" x14ac:dyDescent="0.3">
      <c r="E106" s="19"/>
    </row>
    <row r="107" spans="5:5" s="22" customFormat="1" ht="13.8" x14ac:dyDescent="0.3">
      <c r="E107" s="19"/>
    </row>
    <row r="108" spans="5:5" s="22" customFormat="1" ht="13.8" x14ac:dyDescent="0.3">
      <c r="E108" s="19"/>
    </row>
    <row r="109" spans="5:5" s="22" customFormat="1" ht="13.8" x14ac:dyDescent="0.3">
      <c r="E109" s="19"/>
    </row>
    <row r="110" spans="5:5" s="22" customFormat="1" ht="13.8" x14ac:dyDescent="0.3">
      <c r="E110" s="19"/>
    </row>
    <row r="111" spans="5:5" s="22" customFormat="1" ht="13.8" x14ac:dyDescent="0.3">
      <c r="E111" s="19"/>
    </row>
    <row r="112" spans="5:5" s="22" customFormat="1" ht="13.8" x14ac:dyDescent="0.3">
      <c r="E112" s="19"/>
    </row>
    <row r="113" spans="5:5" s="22" customFormat="1" ht="13.8" x14ac:dyDescent="0.3">
      <c r="E113" s="19"/>
    </row>
    <row r="114" spans="5:5" s="22" customFormat="1" ht="13.8" x14ac:dyDescent="0.3">
      <c r="E114" s="19"/>
    </row>
    <row r="115" spans="5:5" s="22" customFormat="1" ht="13.8" x14ac:dyDescent="0.3">
      <c r="E115" s="19"/>
    </row>
    <row r="116" spans="5:5" s="22" customFormat="1" ht="13.8" x14ac:dyDescent="0.3">
      <c r="E116" s="19"/>
    </row>
    <row r="117" spans="5:5" s="22" customFormat="1" ht="13.8" x14ac:dyDescent="0.3">
      <c r="E117" s="19"/>
    </row>
    <row r="118" spans="5:5" s="22" customFormat="1" ht="13.8" x14ac:dyDescent="0.3">
      <c r="E118" s="19"/>
    </row>
    <row r="119" spans="5:5" s="22" customFormat="1" ht="13.8" x14ac:dyDescent="0.3">
      <c r="E119" s="19"/>
    </row>
    <row r="120" spans="5:5" s="22" customFormat="1" ht="13.8" x14ac:dyDescent="0.3">
      <c r="E120" s="19"/>
    </row>
    <row r="121" spans="5:5" s="22" customFormat="1" ht="13.8" x14ac:dyDescent="0.3">
      <c r="E121" s="19"/>
    </row>
    <row r="122" spans="5:5" s="22" customFormat="1" ht="13.8" x14ac:dyDescent="0.3">
      <c r="E122" s="19"/>
    </row>
    <row r="123" spans="5:5" s="22" customFormat="1" ht="13.8" x14ac:dyDescent="0.3">
      <c r="E123" s="19"/>
    </row>
    <row r="124" spans="5:5" s="22" customFormat="1" ht="13.8" x14ac:dyDescent="0.3">
      <c r="E124" s="19"/>
    </row>
    <row r="125" spans="5:5" s="22" customFormat="1" ht="13.8" x14ac:dyDescent="0.3">
      <c r="E125" s="19"/>
    </row>
    <row r="126" spans="5:5" s="22" customFormat="1" ht="13.8" x14ac:dyDescent="0.3">
      <c r="E126" s="19"/>
    </row>
    <row r="127" spans="5:5" s="22" customFormat="1" ht="13.8" x14ac:dyDescent="0.3">
      <c r="E127" s="19"/>
    </row>
    <row r="128" spans="5:5" s="22" customFormat="1" ht="13.8" x14ac:dyDescent="0.3">
      <c r="E128" s="19"/>
    </row>
    <row r="129" spans="5:5" s="22" customFormat="1" ht="13.8" x14ac:dyDescent="0.3">
      <c r="E129" s="19"/>
    </row>
    <row r="130" spans="5:5" s="22" customFormat="1" ht="13.8" x14ac:dyDescent="0.3">
      <c r="E130" s="19"/>
    </row>
    <row r="131" spans="5:5" s="22" customFormat="1" ht="13.8" x14ac:dyDescent="0.3">
      <c r="E131" s="19"/>
    </row>
    <row r="132" spans="5:5" s="22" customFormat="1" ht="13.8" x14ac:dyDescent="0.3">
      <c r="E132" s="19"/>
    </row>
    <row r="133" spans="5:5" s="22" customFormat="1" ht="13.8" x14ac:dyDescent="0.3">
      <c r="E133" s="19"/>
    </row>
    <row r="134" spans="5:5" s="22" customFormat="1" ht="13.8" x14ac:dyDescent="0.3">
      <c r="E134" s="19"/>
    </row>
    <row r="135" spans="5:5" s="22" customFormat="1" ht="13.8" x14ac:dyDescent="0.3">
      <c r="E135" s="19"/>
    </row>
    <row r="136" spans="5:5" s="22" customFormat="1" ht="13.8" x14ac:dyDescent="0.3">
      <c r="E136" s="19"/>
    </row>
    <row r="137" spans="5:5" s="22" customFormat="1" ht="13.8" x14ac:dyDescent="0.3">
      <c r="E137" s="19"/>
    </row>
    <row r="138" spans="5:5" s="22" customFormat="1" ht="13.8" x14ac:dyDescent="0.3">
      <c r="E138" s="19"/>
    </row>
    <row r="139" spans="5:5" s="22" customFormat="1" ht="13.8" x14ac:dyDescent="0.3">
      <c r="E139" s="19"/>
    </row>
    <row r="140" spans="5:5" s="22" customFormat="1" ht="13.8" x14ac:dyDescent="0.3">
      <c r="E140" s="19"/>
    </row>
    <row r="141" spans="5:5" s="22" customFormat="1" ht="13.8" x14ac:dyDescent="0.3">
      <c r="E141" s="19"/>
    </row>
    <row r="142" spans="5:5" s="22" customFormat="1" ht="13.8" x14ac:dyDescent="0.3">
      <c r="E142" s="19"/>
    </row>
    <row r="143" spans="5:5" s="22" customFormat="1" ht="13.8" x14ac:dyDescent="0.3">
      <c r="E143" s="19"/>
    </row>
    <row r="144" spans="5:5" s="22" customFormat="1" ht="13.8" x14ac:dyDescent="0.3">
      <c r="E144" s="19"/>
    </row>
    <row r="145" spans="5:5" s="22" customFormat="1" ht="13.8" x14ac:dyDescent="0.3">
      <c r="E145" s="19"/>
    </row>
    <row r="146" spans="5:5" s="22" customFormat="1" ht="13.8" x14ac:dyDescent="0.3">
      <c r="E146" s="19"/>
    </row>
    <row r="147" spans="5:5" s="22" customFormat="1" ht="13.8" x14ac:dyDescent="0.3">
      <c r="E147" s="19"/>
    </row>
    <row r="148" spans="5:5" s="22" customFormat="1" ht="13.8" x14ac:dyDescent="0.3">
      <c r="E148" s="19"/>
    </row>
    <row r="149" spans="5:5" s="22" customFormat="1" ht="13.8" x14ac:dyDescent="0.3">
      <c r="E149" s="19"/>
    </row>
    <row r="150" spans="5:5" s="22" customFormat="1" ht="13.8" x14ac:dyDescent="0.3">
      <c r="E150" s="19"/>
    </row>
    <row r="151" spans="5:5" s="22" customFormat="1" ht="13.8" x14ac:dyDescent="0.3">
      <c r="E151" s="19"/>
    </row>
    <row r="152" spans="5:5" s="22" customFormat="1" ht="13.8" x14ac:dyDescent="0.3">
      <c r="E152" s="19"/>
    </row>
    <row r="153" spans="5:5" s="22" customFormat="1" ht="13.8" x14ac:dyDescent="0.3">
      <c r="E153" s="19"/>
    </row>
    <row r="154" spans="5:5" s="22" customFormat="1" ht="13.8" x14ac:dyDescent="0.3">
      <c r="E154" s="19"/>
    </row>
    <row r="155" spans="5:5" s="22" customFormat="1" ht="13.8" x14ac:dyDescent="0.3">
      <c r="E155" s="19"/>
    </row>
    <row r="156" spans="5:5" s="22" customFormat="1" ht="13.8" x14ac:dyDescent="0.3">
      <c r="E156" s="19"/>
    </row>
    <row r="157" spans="5:5" s="22" customFormat="1" ht="13.8" x14ac:dyDescent="0.3">
      <c r="E157" s="19"/>
    </row>
    <row r="158" spans="5:5" s="22" customFormat="1" ht="13.8" x14ac:dyDescent="0.3">
      <c r="E158" s="19"/>
    </row>
    <row r="159" spans="5:5" s="22" customFormat="1" ht="13.8" x14ac:dyDescent="0.3">
      <c r="E159" s="19"/>
    </row>
    <row r="160" spans="5:5" s="22" customFormat="1" ht="13.8" x14ac:dyDescent="0.3">
      <c r="E160" s="19"/>
    </row>
    <row r="161" spans="5:5" s="22" customFormat="1" ht="13.8" x14ac:dyDescent="0.3">
      <c r="E161" s="19"/>
    </row>
    <row r="162" spans="5:5" s="22" customFormat="1" ht="13.8" x14ac:dyDescent="0.3">
      <c r="E162" s="19"/>
    </row>
    <row r="163" spans="5:5" s="22" customFormat="1" ht="13.8" x14ac:dyDescent="0.3">
      <c r="E163" s="19"/>
    </row>
    <row r="164" spans="5:5" s="22" customFormat="1" ht="13.8" x14ac:dyDescent="0.3">
      <c r="E164" s="19"/>
    </row>
    <row r="165" spans="5:5" s="22" customFormat="1" ht="13.8" x14ac:dyDescent="0.3">
      <c r="E165" s="19"/>
    </row>
    <row r="166" spans="5:5" s="22" customFormat="1" ht="13.8" x14ac:dyDescent="0.3">
      <c r="E166" s="19"/>
    </row>
    <row r="167" spans="5:5" s="22" customFormat="1" ht="13.8" x14ac:dyDescent="0.3">
      <c r="E167" s="19"/>
    </row>
    <row r="168" spans="5:5" s="22" customFormat="1" ht="13.8" x14ac:dyDescent="0.3">
      <c r="E168" s="19"/>
    </row>
    <row r="169" spans="5:5" s="22" customFormat="1" ht="13.8" x14ac:dyDescent="0.3">
      <c r="E169" s="19"/>
    </row>
    <row r="170" spans="5:5" s="22" customFormat="1" ht="13.8" x14ac:dyDescent="0.3">
      <c r="E170" s="19"/>
    </row>
    <row r="171" spans="5:5" s="22" customFormat="1" ht="13.8" x14ac:dyDescent="0.3">
      <c r="E171" s="19"/>
    </row>
    <row r="172" spans="5:5" s="22" customFormat="1" ht="13.8" x14ac:dyDescent="0.3">
      <c r="E172" s="19"/>
    </row>
    <row r="173" spans="5:5" s="22" customFormat="1" ht="13.8" x14ac:dyDescent="0.3">
      <c r="E173" s="19"/>
    </row>
    <row r="174" spans="5:5" s="22" customFormat="1" ht="13.8" x14ac:dyDescent="0.3">
      <c r="E174" s="19"/>
    </row>
    <row r="175" spans="5:5" s="22" customFormat="1" ht="13.8" x14ac:dyDescent="0.3">
      <c r="E175" s="19"/>
    </row>
    <row r="176" spans="5:5" s="22" customFormat="1" ht="13.8" x14ac:dyDescent="0.3">
      <c r="E176" s="19"/>
    </row>
    <row r="177" spans="5:5" s="22" customFormat="1" ht="13.8" x14ac:dyDescent="0.3">
      <c r="E177" s="19"/>
    </row>
    <row r="178" spans="5:5" s="22" customFormat="1" ht="13.8" x14ac:dyDescent="0.3">
      <c r="E178" s="19"/>
    </row>
    <row r="179" spans="5:5" s="22" customFormat="1" ht="13.8" x14ac:dyDescent="0.3">
      <c r="E179" s="19"/>
    </row>
    <row r="180" spans="5:5" s="22" customFormat="1" ht="13.8" x14ac:dyDescent="0.3">
      <c r="E180" s="19"/>
    </row>
    <row r="181" spans="5:5" s="22" customFormat="1" ht="13.8" x14ac:dyDescent="0.3">
      <c r="E181" s="19"/>
    </row>
    <row r="182" spans="5:5" s="22" customFormat="1" ht="13.8" x14ac:dyDescent="0.3">
      <c r="E182" s="19"/>
    </row>
    <row r="183" spans="5:5" s="22" customFormat="1" ht="13.8" x14ac:dyDescent="0.3">
      <c r="E183" s="19"/>
    </row>
    <row r="184" spans="5:5" s="22" customFormat="1" ht="13.8" x14ac:dyDescent="0.3">
      <c r="E184" s="19"/>
    </row>
    <row r="185" spans="5:5" s="22" customFormat="1" ht="13.8" x14ac:dyDescent="0.3">
      <c r="E185" s="19"/>
    </row>
    <row r="186" spans="5:5" s="22" customFormat="1" ht="13.8" x14ac:dyDescent="0.3">
      <c r="E186" s="19"/>
    </row>
    <row r="187" spans="5:5" s="22" customFormat="1" ht="13.8" x14ac:dyDescent="0.3">
      <c r="E187" s="19"/>
    </row>
    <row r="188" spans="5:5" s="22" customFormat="1" ht="13.8" x14ac:dyDescent="0.3">
      <c r="E188" s="19"/>
    </row>
    <row r="189" spans="5:5" s="22" customFormat="1" ht="13.8" x14ac:dyDescent="0.3">
      <c r="E189" s="19"/>
    </row>
    <row r="190" spans="5:5" s="22" customFormat="1" ht="13.8" x14ac:dyDescent="0.3">
      <c r="E190" s="19"/>
    </row>
    <row r="191" spans="5:5" s="22" customFormat="1" ht="13.8" x14ac:dyDescent="0.3">
      <c r="E191" s="19"/>
    </row>
    <row r="192" spans="5:5" s="22" customFormat="1" ht="13.8" x14ac:dyDescent="0.3">
      <c r="E192" s="19"/>
    </row>
    <row r="193" spans="5:5" s="22" customFormat="1" ht="13.8" x14ac:dyDescent="0.3">
      <c r="E193" s="19"/>
    </row>
    <row r="194" spans="5:5" s="22" customFormat="1" ht="13.8" x14ac:dyDescent="0.3">
      <c r="E194" s="19"/>
    </row>
    <row r="195" spans="5:5" s="22" customFormat="1" ht="13.8" x14ac:dyDescent="0.3">
      <c r="E195" s="19"/>
    </row>
    <row r="196" spans="5:5" s="22" customFormat="1" ht="13.8" x14ac:dyDescent="0.3">
      <c r="E196" s="19"/>
    </row>
    <row r="197" spans="5:5" s="22" customFormat="1" ht="13.8" x14ac:dyDescent="0.3">
      <c r="E197" s="19"/>
    </row>
    <row r="198" spans="5:5" s="22" customFormat="1" ht="13.8" x14ac:dyDescent="0.3">
      <c r="E198" s="19"/>
    </row>
    <row r="199" spans="5:5" s="22" customFormat="1" ht="13.8" x14ac:dyDescent="0.3">
      <c r="E199" s="19"/>
    </row>
    <row r="200" spans="5:5" s="22" customFormat="1" ht="13.8" x14ac:dyDescent="0.3">
      <c r="E200" s="19"/>
    </row>
    <row r="201" spans="5:5" s="22" customFormat="1" ht="13.8" x14ac:dyDescent="0.3">
      <c r="E201" s="19"/>
    </row>
    <row r="202" spans="5:5" s="22" customFormat="1" ht="13.8" x14ac:dyDescent="0.3">
      <c r="E202" s="19"/>
    </row>
    <row r="203" spans="5:5" s="22" customFormat="1" ht="13.8" x14ac:dyDescent="0.3">
      <c r="E203" s="19"/>
    </row>
    <row r="204" spans="5:5" s="22" customFormat="1" ht="13.8" x14ac:dyDescent="0.3">
      <c r="E204" s="19"/>
    </row>
    <row r="205" spans="5:5" s="22" customFormat="1" ht="13.8" x14ac:dyDescent="0.3">
      <c r="E205" s="19"/>
    </row>
    <row r="206" spans="5:5" s="22" customFormat="1" ht="13.8" x14ac:dyDescent="0.3">
      <c r="E206" s="19"/>
    </row>
    <row r="207" spans="5:5" s="22" customFormat="1" ht="13.8" x14ac:dyDescent="0.3">
      <c r="E207" s="19"/>
    </row>
    <row r="208" spans="5:5" s="22" customFormat="1" ht="13.8" x14ac:dyDescent="0.3">
      <c r="E208" s="19"/>
    </row>
    <row r="209" spans="5:5" s="22" customFormat="1" ht="13.8" x14ac:dyDescent="0.3">
      <c r="E209" s="19"/>
    </row>
    <row r="210" spans="5:5" s="22" customFormat="1" ht="13.8" x14ac:dyDescent="0.3">
      <c r="E210" s="19"/>
    </row>
    <row r="211" spans="5:5" s="22" customFormat="1" ht="13.8" x14ac:dyDescent="0.3">
      <c r="E211" s="19"/>
    </row>
    <row r="212" spans="5:5" s="22" customFormat="1" ht="13.8" x14ac:dyDescent="0.3">
      <c r="E212" s="19"/>
    </row>
    <row r="213" spans="5:5" s="22" customFormat="1" ht="13.8" x14ac:dyDescent="0.3">
      <c r="E213" s="19"/>
    </row>
    <row r="214" spans="5:5" s="22" customFormat="1" ht="13.8" x14ac:dyDescent="0.3">
      <c r="E214" s="19"/>
    </row>
    <row r="215" spans="5:5" s="22" customFormat="1" ht="13.8" x14ac:dyDescent="0.3">
      <c r="E215" s="19"/>
    </row>
    <row r="216" spans="5:5" s="22" customFormat="1" ht="13.8" x14ac:dyDescent="0.3">
      <c r="E216" s="19"/>
    </row>
    <row r="217" spans="5:5" s="22" customFormat="1" ht="13.8" x14ac:dyDescent="0.3">
      <c r="E217" s="19"/>
    </row>
    <row r="218" spans="5:5" s="22" customFormat="1" ht="13.8" x14ac:dyDescent="0.3">
      <c r="E218" s="19"/>
    </row>
    <row r="219" spans="5:5" s="22" customFormat="1" ht="13.8" x14ac:dyDescent="0.3">
      <c r="E219" s="19"/>
    </row>
    <row r="220" spans="5:5" s="22" customFormat="1" ht="13.8" x14ac:dyDescent="0.3">
      <c r="E220" s="19"/>
    </row>
    <row r="221" spans="5:5" s="22" customFormat="1" ht="13.8" x14ac:dyDescent="0.3">
      <c r="E221" s="19"/>
    </row>
    <row r="222" spans="5:5" s="22" customFormat="1" ht="13.8" x14ac:dyDescent="0.3">
      <c r="E222" s="19"/>
    </row>
    <row r="223" spans="5:5" s="22" customFormat="1" ht="13.8" x14ac:dyDescent="0.3">
      <c r="E223" s="19"/>
    </row>
    <row r="224" spans="5:5" s="22" customFormat="1" ht="13.8" x14ac:dyDescent="0.3">
      <c r="E224" s="19"/>
    </row>
    <row r="225" spans="5:5" s="22" customFormat="1" ht="13.8" x14ac:dyDescent="0.3">
      <c r="E225" s="19"/>
    </row>
    <row r="226" spans="5:5" s="22" customFormat="1" ht="13.8" x14ac:dyDescent="0.3">
      <c r="E226" s="19"/>
    </row>
    <row r="227" spans="5:5" s="22" customFormat="1" ht="13.8" x14ac:dyDescent="0.3">
      <c r="E227" s="19"/>
    </row>
    <row r="228" spans="5:5" s="22" customFormat="1" ht="13.8" x14ac:dyDescent="0.3">
      <c r="E228" s="19"/>
    </row>
    <row r="229" spans="5:5" s="22" customFormat="1" ht="13.8" x14ac:dyDescent="0.3">
      <c r="E229" s="19"/>
    </row>
    <row r="230" spans="5:5" s="22" customFormat="1" ht="13.8" x14ac:dyDescent="0.3">
      <c r="E230" s="19"/>
    </row>
    <row r="231" spans="5:5" s="22" customFormat="1" ht="13.8" x14ac:dyDescent="0.3">
      <c r="E231" s="19"/>
    </row>
    <row r="232" spans="5:5" s="22" customFormat="1" ht="13.8" x14ac:dyDescent="0.3">
      <c r="E232" s="19"/>
    </row>
    <row r="233" spans="5:5" s="22" customFormat="1" ht="13.8" x14ac:dyDescent="0.3">
      <c r="E233" s="19"/>
    </row>
    <row r="234" spans="5:5" s="22" customFormat="1" ht="13.8" x14ac:dyDescent="0.3">
      <c r="E234" s="19"/>
    </row>
    <row r="235" spans="5:5" s="22" customFormat="1" ht="13.8" x14ac:dyDescent="0.3">
      <c r="E235" s="19"/>
    </row>
    <row r="236" spans="5:5" s="22" customFormat="1" ht="13.8" x14ac:dyDescent="0.3">
      <c r="E236" s="19"/>
    </row>
    <row r="237" spans="5:5" s="22" customFormat="1" ht="13.8" x14ac:dyDescent="0.3">
      <c r="E237" s="19"/>
    </row>
    <row r="238" spans="5:5" s="22" customFormat="1" ht="13.8" x14ac:dyDescent="0.3">
      <c r="E238" s="19"/>
    </row>
    <row r="239" spans="5:5" s="22" customFormat="1" ht="13.8" x14ac:dyDescent="0.3">
      <c r="E239" s="19"/>
    </row>
    <row r="240" spans="5:5" s="22" customFormat="1" ht="13.8" x14ac:dyDescent="0.3">
      <c r="E240" s="19"/>
    </row>
    <row r="241" spans="5:5" s="22" customFormat="1" ht="13.8" x14ac:dyDescent="0.3">
      <c r="E241" s="19"/>
    </row>
    <row r="242" spans="5:5" s="22" customFormat="1" ht="13.8" x14ac:dyDescent="0.3">
      <c r="E242" s="19"/>
    </row>
    <row r="243" spans="5:5" s="22" customFormat="1" ht="13.8" x14ac:dyDescent="0.3">
      <c r="E243" s="19"/>
    </row>
    <row r="244" spans="5:5" s="22" customFormat="1" ht="13.8" x14ac:dyDescent="0.3">
      <c r="E244" s="19"/>
    </row>
    <row r="245" spans="5:5" s="22" customFormat="1" ht="13.8" x14ac:dyDescent="0.3">
      <c r="E245" s="19"/>
    </row>
    <row r="246" spans="5:5" s="22" customFormat="1" ht="13.8" x14ac:dyDescent="0.3">
      <c r="E246" s="19"/>
    </row>
    <row r="247" spans="5:5" s="22" customFormat="1" ht="13.8" x14ac:dyDescent="0.3">
      <c r="E247" s="19"/>
    </row>
    <row r="248" spans="5:5" s="22" customFormat="1" ht="13.8" x14ac:dyDescent="0.3">
      <c r="E248" s="19"/>
    </row>
    <row r="249" spans="5:5" s="22" customFormat="1" ht="13.8" x14ac:dyDescent="0.3">
      <c r="E249" s="19"/>
    </row>
    <row r="250" spans="5:5" s="22" customFormat="1" ht="13.8" x14ac:dyDescent="0.3">
      <c r="E250" s="19"/>
    </row>
    <row r="251" spans="5:5" s="22" customFormat="1" ht="13.8" x14ac:dyDescent="0.3">
      <c r="E251" s="19"/>
    </row>
    <row r="252" spans="5:5" s="22" customFormat="1" ht="13.8" x14ac:dyDescent="0.3">
      <c r="E252" s="19"/>
    </row>
    <row r="253" spans="5:5" s="22" customFormat="1" ht="13.8" x14ac:dyDescent="0.3">
      <c r="E253" s="19"/>
    </row>
    <row r="254" spans="5:5" s="22" customFormat="1" ht="13.8" x14ac:dyDescent="0.3">
      <c r="E254" s="19"/>
    </row>
    <row r="255" spans="5:5" s="22" customFormat="1" ht="13.8" x14ac:dyDescent="0.3">
      <c r="E255" s="19"/>
    </row>
    <row r="256" spans="5:5" s="22" customFormat="1" ht="13.8" x14ac:dyDescent="0.3">
      <c r="E256" s="19"/>
    </row>
    <row r="257" spans="5:5" s="22" customFormat="1" ht="13.8" x14ac:dyDescent="0.3">
      <c r="E257" s="19"/>
    </row>
    <row r="258" spans="5:5" s="22" customFormat="1" ht="13.8" x14ac:dyDescent="0.3">
      <c r="E258" s="19"/>
    </row>
    <row r="259" spans="5:5" s="22" customFormat="1" ht="13.8" x14ac:dyDescent="0.3">
      <c r="E259" s="19"/>
    </row>
    <row r="260" spans="5:5" s="22" customFormat="1" ht="13.8" x14ac:dyDescent="0.3">
      <c r="E260" s="19"/>
    </row>
    <row r="261" spans="5:5" s="22" customFormat="1" ht="13.8" x14ac:dyDescent="0.3">
      <c r="E261" s="19"/>
    </row>
    <row r="262" spans="5:5" s="22" customFormat="1" ht="13.8" x14ac:dyDescent="0.3">
      <c r="E262" s="19"/>
    </row>
    <row r="263" spans="5:5" s="22" customFormat="1" ht="13.8" x14ac:dyDescent="0.3">
      <c r="E263" s="19"/>
    </row>
    <row r="264" spans="5:5" s="22" customFormat="1" ht="13.8" x14ac:dyDescent="0.3">
      <c r="E264" s="19"/>
    </row>
    <row r="265" spans="5:5" s="22" customFormat="1" ht="13.8" x14ac:dyDescent="0.3">
      <c r="E265" s="19"/>
    </row>
    <row r="266" spans="5:5" s="22" customFormat="1" ht="13.8" x14ac:dyDescent="0.3">
      <c r="E266" s="19"/>
    </row>
    <row r="267" spans="5:5" s="22" customFormat="1" ht="13.8" x14ac:dyDescent="0.3">
      <c r="E267" s="19"/>
    </row>
    <row r="268" spans="5:5" s="22" customFormat="1" ht="13.8" x14ac:dyDescent="0.3">
      <c r="E268" s="19"/>
    </row>
    <row r="269" spans="5:5" s="22" customFormat="1" ht="13.8" x14ac:dyDescent="0.3">
      <c r="E269" s="19"/>
    </row>
    <row r="270" spans="5:5" s="22" customFormat="1" ht="13.8" x14ac:dyDescent="0.3">
      <c r="E270" s="19"/>
    </row>
    <row r="271" spans="5:5" s="22" customFormat="1" ht="13.8" x14ac:dyDescent="0.3">
      <c r="E271" s="19"/>
    </row>
    <row r="272" spans="5:5" s="22" customFormat="1" ht="13.8" x14ac:dyDescent="0.3">
      <c r="E272" s="19"/>
    </row>
    <row r="273" spans="5:5" s="22" customFormat="1" ht="13.8" x14ac:dyDescent="0.3">
      <c r="E273" s="19"/>
    </row>
    <row r="274" spans="5:5" s="22" customFormat="1" ht="13.8" x14ac:dyDescent="0.3">
      <c r="E274" s="19"/>
    </row>
    <row r="275" spans="5:5" s="22" customFormat="1" ht="13.8" x14ac:dyDescent="0.3">
      <c r="E275" s="19"/>
    </row>
    <row r="276" spans="5:5" s="22" customFormat="1" ht="13.8" x14ac:dyDescent="0.3">
      <c r="E276" s="19"/>
    </row>
    <row r="277" spans="5:5" s="22" customFormat="1" ht="13.8" x14ac:dyDescent="0.3">
      <c r="E277" s="19"/>
    </row>
    <row r="278" spans="5:5" s="22" customFormat="1" ht="13.8" x14ac:dyDescent="0.3">
      <c r="E278" s="19"/>
    </row>
    <row r="279" spans="5:5" s="22" customFormat="1" ht="13.8" x14ac:dyDescent="0.3">
      <c r="E279" s="19"/>
    </row>
    <row r="280" spans="5:5" s="22" customFormat="1" ht="13.8" x14ac:dyDescent="0.3">
      <c r="E280" s="19"/>
    </row>
    <row r="281" spans="5:5" s="22" customFormat="1" ht="13.8" x14ac:dyDescent="0.3">
      <c r="E281" s="19"/>
    </row>
    <row r="282" spans="5:5" s="22" customFormat="1" ht="13.8" x14ac:dyDescent="0.3">
      <c r="E282" s="19"/>
    </row>
    <row r="283" spans="5:5" s="22" customFormat="1" ht="13.8" x14ac:dyDescent="0.3">
      <c r="E283" s="19"/>
    </row>
    <row r="284" spans="5:5" s="22" customFormat="1" ht="13.8" x14ac:dyDescent="0.3">
      <c r="E284" s="19"/>
    </row>
    <row r="285" spans="5:5" s="22" customFormat="1" ht="13.8" x14ac:dyDescent="0.3">
      <c r="E285" s="19"/>
    </row>
    <row r="286" spans="5:5" s="22" customFormat="1" ht="13.8" x14ac:dyDescent="0.3">
      <c r="E286" s="19"/>
    </row>
    <row r="287" spans="5:5" s="22" customFormat="1" ht="13.8" x14ac:dyDescent="0.3">
      <c r="E287" s="19"/>
    </row>
    <row r="288" spans="5:5" s="22" customFormat="1" ht="13.8" x14ac:dyDescent="0.3">
      <c r="E288" s="19"/>
    </row>
    <row r="289" spans="5:5" s="22" customFormat="1" ht="13.8" x14ac:dyDescent="0.3">
      <c r="E289" s="19"/>
    </row>
    <row r="290" spans="5:5" s="22" customFormat="1" ht="13.8" x14ac:dyDescent="0.3">
      <c r="E290" s="19"/>
    </row>
    <row r="291" spans="5:5" s="22" customFormat="1" ht="13.8" x14ac:dyDescent="0.3">
      <c r="E291" s="19"/>
    </row>
    <row r="292" spans="5:5" s="22" customFormat="1" ht="13.8" x14ac:dyDescent="0.3">
      <c r="E292" s="19"/>
    </row>
    <row r="293" spans="5:5" s="22" customFormat="1" ht="13.8" x14ac:dyDescent="0.3">
      <c r="E293" s="19"/>
    </row>
    <row r="294" spans="5:5" s="22" customFormat="1" ht="13.8" x14ac:dyDescent="0.3">
      <c r="E294" s="19"/>
    </row>
    <row r="295" spans="5:5" s="22" customFormat="1" ht="13.8" x14ac:dyDescent="0.3">
      <c r="E295" s="19"/>
    </row>
    <row r="296" spans="5:5" s="22" customFormat="1" ht="13.8" x14ac:dyDescent="0.3">
      <c r="E296" s="19"/>
    </row>
    <row r="297" spans="5:5" s="22" customFormat="1" ht="13.8" x14ac:dyDescent="0.3">
      <c r="E297" s="19"/>
    </row>
    <row r="298" spans="5:5" s="22" customFormat="1" ht="13.8" x14ac:dyDescent="0.3">
      <c r="E298" s="19"/>
    </row>
    <row r="299" spans="5:5" s="22" customFormat="1" ht="13.8" x14ac:dyDescent="0.3">
      <c r="E299" s="19"/>
    </row>
    <row r="300" spans="5:5" s="22" customFormat="1" ht="13.8" x14ac:dyDescent="0.3">
      <c r="E300" s="19"/>
    </row>
    <row r="301" spans="5:5" s="22" customFormat="1" ht="13.8" x14ac:dyDescent="0.3">
      <c r="E301" s="19"/>
    </row>
    <row r="302" spans="5:5" s="22" customFormat="1" ht="13.8" x14ac:dyDescent="0.3">
      <c r="E302" s="19"/>
    </row>
    <row r="303" spans="5:5" s="22" customFormat="1" ht="13.8" x14ac:dyDescent="0.3">
      <c r="E303" s="19"/>
    </row>
    <row r="304" spans="5:5" s="22" customFormat="1" ht="13.8" x14ac:dyDescent="0.3">
      <c r="E304" s="19"/>
    </row>
    <row r="305" spans="5:5" s="22" customFormat="1" ht="13.8" x14ac:dyDescent="0.3">
      <c r="E305" s="19"/>
    </row>
    <row r="306" spans="5:5" s="22" customFormat="1" ht="13.8" x14ac:dyDescent="0.3">
      <c r="E306" s="19"/>
    </row>
    <row r="307" spans="5:5" s="22" customFormat="1" ht="13.8" x14ac:dyDescent="0.3">
      <c r="E307" s="19"/>
    </row>
    <row r="308" spans="5:5" s="22" customFormat="1" ht="13.8" x14ac:dyDescent="0.3">
      <c r="E308" s="19"/>
    </row>
    <row r="309" spans="5:5" s="22" customFormat="1" ht="13.8" x14ac:dyDescent="0.3">
      <c r="E309" s="19"/>
    </row>
    <row r="310" spans="5:5" s="22" customFormat="1" ht="13.8" x14ac:dyDescent="0.3">
      <c r="E310" s="19"/>
    </row>
    <row r="311" spans="5:5" s="22" customFormat="1" ht="13.8" x14ac:dyDescent="0.3">
      <c r="E311" s="19"/>
    </row>
    <row r="312" spans="5:5" s="22" customFormat="1" ht="13.8" x14ac:dyDescent="0.3">
      <c r="E312" s="19"/>
    </row>
    <row r="313" spans="5:5" s="22" customFormat="1" ht="13.8" x14ac:dyDescent="0.3">
      <c r="E313" s="19"/>
    </row>
    <row r="314" spans="5:5" s="22" customFormat="1" ht="13.8" x14ac:dyDescent="0.3">
      <c r="E314" s="19"/>
    </row>
    <row r="315" spans="5:5" s="22" customFormat="1" ht="13.8" x14ac:dyDescent="0.3">
      <c r="E315" s="19"/>
    </row>
    <row r="316" spans="5:5" s="22" customFormat="1" ht="13.8" x14ac:dyDescent="0.3">
      <c r="E316" s="19"/>
    </row>
    <row r="317" spans="5:5" s="22" customFormat="1" ht="13.8" x14ac:dyDescent="0.3">
      <c r="E317" s="19"/>
    </row>
    <row r="318" spans="5:5" s="22" customFormat="1" ht="13.8" x14ac:dyDescent="0.3">
      <c r="E318" s="19"/>
    </row>
    <row r="319" spans="5:5" s="22" customFormat="1" ht="13.8" x14ac:dyDescent="0.3">
      <c r="E319" s="19"/>
    </row>
    <row r="320" spans="5:5" s="22" customFormat="1" ht="13.8" x14ac:dyDescent="0.3">
      <c r="E320" s="19"/>
    </row>
    <row r="321" spans="5:5" s="22" customFormat="1" ht="13.8" x14ac:dyDescent="0.3">
      <c r="E321" s="19"/>
    </row>
    <row r="322" spans="5:5" s="22" customFormat="1" ht="13.8" x14ac:dyDescent="0.3">
      <c r="E322" s="19"/>
    </row>
    <row r="323" spans="5:5" s="22" customFormat="1" ht="13.8" x14ac:dyDescent="0.3">
      <c r="E323" s="19"/>
    </row>
    <row r="324" spans="5:5" s="22" customFormat="1" ht="13.8" x14ac:dyDescent="0.3">
      <c r="E324" s="19"/>
    </row>
    <row r="325" spans="5:5" s="22" customFormat="1" ht="13.8" x14ac:dyDescent="0.3">
      <c r="E325" s="19"/>
    </row>
    <row r="326" spans="5:5" s="22" customFormat="1" ht="13.8" x14ac:dyDescent="0.3">
      <c r="E326" s="19"/>
    </row>
    <row r="327" spans="5:5" s="22" customFormat="1" ht="13.8" x14ac:dyDescent="0.3">
      <c r="E327" s="19"/>
    </row>
    <row r="328" spans="5:5" s="22" customFormat="1" ht="13.8" x14ac:dyDescent="0.3">
      <c r="E328" s="19"/>
    </row>
    <row r="329" spans="5:5" s="22" customFormat="1" ht="13.8" x14ac:dyDescent="0.3">
      <c r="E329" s="19"/>
    </row>
    <row r="330" spans="5:5" s="22" customFormat="1" ht="13.8" x14ac:dyDescent="0.3">
      <c r="E330" s="19"/>
    </row>
    <row r="331" spans="5:5" s="22" customFormat="1" ht="13.8" x14ac:dyDescent="0.3">
      <c r="E331" s="19"/>
    </row>
    <row r="332" spans="5:5" s="22" customFormat="1" ht="13.8" x14ac:dyDescent="0.3">
      <c r="E332" s="19"/>
    </row>
    <row r="333" spans="5:5" s="22" customFormat="1" ht="13.8" x14ac:dyDescent="0.3">
      <c r="E333" s="19"/>
    </row>
    <row r="334" spans="5:5" s="22" customFormat="1" ht="13.8" x14ac:dyDescent="0.3">
      <c r="E334" s="19"/>
    </row>
    <row r="335" spans="5:5" s="22" customFormat="1" ht="13.8" x14ac:dyDescent="0.3">
      <c r="E335" s="19"/>
    </row>
    <row r="336" spans="5:5" s="22" customFormat="1" ht="13.8" x14ac:dyDescent="0.3">
      <c r="E336" s="19"/>
    </row>
    <row r="337" spans="5:5" s="22" customFormat="1" ht="13.8" x14ac:dyDescent="0.3">
      <c r="E337" s="19"/>
    </row>
    <row r="338" spans="5:5" s="22" customFormat="1" ht="13.8" x14ac:dyDescent="0.3">
      <c r="E338" s="19"/>
    </row>
    <row r="339" spans="5:5" s="22" customFormat="1" ht="13.8" x14ac:dyDescent="0.3">
      <c r="E339" s="19"/>
    </row>
    <row r="340" spans="5:5" s="22" customFormat="1" ht="13.8" x14ac:dyDescent="0.3">
      <c r="E340" s="19"/>
    </row>
    <row r="341" spans="5:5" s="22" customFormat="1" ht="13.8" x14ac:dyDescent="0.3">
      <c r="E341" s="19"/>
    </row>
    <row r="342" spans="5:5" s="22" customFormat="1" ht="13.8" x14ac:dyDescent="0.3">
      <c r="E342" s="19"/>
    </row>
    <row r="343" spans="5:5" s="22" customFormat="1" ht="13.8" x14ac:dyDescent="0.3">
      <c r="E343" s="19"/>
    </row>
    <row r="344" spans="5:5" s="22" customFormat="1" ht="13.8" x14ac:dyDescent="0.3">
      <c r="E344" s="19"/>
    </row>
    <row r="345" spans="5:5" s="22" customFormat="1" ht="13.8" x14ac:dyDescent="0.3">
      <c r="E345" s="19"/>
    </row>
    <row r="346" spans="5:5" s="22" customFormat="1" ht="13.8" x14ac:dyDescent="0.3">
      <c r="E346" s="19"/>
    </row>
    <row r="347" spans="5:5" s="22" customFormat="1" ht="13.8" x14ac:dyDescent="0.3">
      <c r="E347" s="19"/>
    </row>
    <row r="348" spans="5:5" s="22" customFormat="1" ht="13.8" x14ac:dyDescent="0.3">
      <c r="E348" s="19"/>
    </row>
    <row r="349" spans="5:5" s="22" customFormat="1" ht="13.8" x14ac:dyDescent="0.3">
      <c r="E349" s="19"/>
    </row>
    <row r="350" spans="5:5" s="22" customFormat="1" ht="13.8" x14ac:dyDescent="0.3">
      <c r="E350" s="19"/>
    </row>
    <row r="351" spans="5:5" s="22" customFormat="1" ht="13.8" x14ac:dyDescent="0.3">
      <c r="E351" s="19"/>
    </row>
    <row r="352" spans="5:5" s="22" customFormat="1" ht="13.8" x14ac:dyDescent="0.3">
      <c r="E352" s="19"/>
    </row>
    <row r="353" spans="5:5" s="22" customFormat="1" ht="13.8" x14ac:dyDescent="0.3">
      <c r="E353" s="19"/>
    </row>
    <row r="354" spans="5:5" s="22" customFormat="1" ht="13.8" x14ac:dyDescent="0.3">
      <c r="E354" s="19"/>
    </row>
    <row r="355" spans="5:5" s="22" customFormat="1" ht="13.8" x14ac:dyDescent="0.3">
      <c r="E355" s="19"/>
    </row>
    <row r="356" spans="5:5" s="22" customFormat="1" ht="13.8" x14ac:dyDescent="0.3">
      <c r="E356" s="19"/>
    </row>
    <row r="357" spans="5:5" s="22" customFormat="1" ht="13.8" x14ac:dyDescent="0.3">
      <c r="E357" s="19"/>
    </row>
    <row r="358" spans="5:5" s="22" customFormat="1" ht="13.8" x14ac:dyDescent="0.3">
      <c r="E358" s="19"/>
    </row>
    <row r="359" spans="5:5" s="22" customFormat="1" ht="13.8" x14ac:dyDescent="0.3">
      <c r="E359" s="19"/>
    </row>
    <row r="360" spans="5:5" s="22" customFormat="1" ht="13.8" x14ac:dyDescent="0.3">
      <c r="E360" s="19"/>
    </row>
    <row r="361" spans="5:5" s="22" customFormat="1" ht="13.8" x14ac:dyDescent="0.3">
      <c r="E361" s="19"/>
    </row>
    <row r="362" spans="5:5" s="22" customFormat="1" ht="13.8" x14ac:dyDescent="0.3">
      <c r="E362" s="19"/>
    </row>
    <row r="363" spans="5:5" s="22" customFormat="1" ht="13.8" x14ac:dyDescent="0.3">
      <c r="E363" s="19"/>
    </row>
    <row r="364" spans="5:5" s="22" customFormat="1" ht="13.8" x14ac:dyDescent="0.3">
      <c r="E364" s="19"/>
    </row>
    <row r="365" spans="5:5" s="22" customFormat="1" ht="13.8" x14ac:dyDescent="0.3">
      <c r="E365" s="19"/>
    </row>
    <row r="366" spans="5:5" s="22" customFormat="1" ht="13.8" x14ac:dyDescent="0.3">
      <c r="E366" s="19"/>
    </row>
    <row r="367" spans="5:5" s="22" customFormat="1" ht="13.8" x14ac:dyDescent="0.3">
      <c r="E367" s="19"/>
    </row>
    <row r="368" spans="5:5" s="22" customFormat="1" ht="13.8" x14ac:dyDescent="0.3">
      <c r="E368" s="19"/>
    </row>
    <row r="369" spans="5:5" s="22" customFormat="1" ht="13.8" x14ac:dyDescent="0.3">
      <c r="E369" s="19"/>
    </row>
    <row r="370" spans="5:5" s="22" customFormat="1" ht="13.8" x14ac:dyDescent="0.3">
      <c r="E370" s="19"/>
    </row>
    <row r="371" spans="5:5" s="22" customFormat="1" ht="13.8" x14ac:dyDescent="0.3">
      <c r="E371" s="19"/>
    </row>
    <row r="372" spans="5:5" s="22" customFormat="1" ht="13.8" x14ac:dyDescent="0.3">
      <c r="E372" s="19"/>
    </row>
    <row r="373" spans="5:5" s="22" customFormat="1" ht="13.8" x14ac:dyDescent="0.3">
      <c r="E373" s="19"/>
    </row>
    <row r="374" spans="5:5" s="22" customFormat="1" ht="13.8" x14ac:dyDescent="0.3">
      <c r="E374" s="19"/>
    </row>
    <row r="375" spans="5:5" s="22" customFormat="1" ht="13.8" x14ac:dyDescent="0.3">
      <c r="E375" s="19"/>
    </row>
    <row r="376" spans="5:5" s="22" customFormat="1" ht="13.8" x14ac:dyDescent="0.3">
      <c r="E376" s="19"/>
    </row>
    <row r="377" spans="5:5" s="22" customFormat="1" ht="13.8" x14ac:dyDescent="0.3">
      <c r="E377" s="19"/>
    </row>
    <row r="378" spans="5:5" s="22" customFormat="1" ht="13.8" x14ac:dyDescent="0.3">
      <c r="E378" s="19"/>
    </row>
    <row r="379" spans="5:5" s="22" customFormat="1" ht="13.8" x14ac:dyDescent="0.3">
      <c r="E379" s="19"/>
    </row>
    <row r="380" spans="5:5" s="22" customFormat="1" ht="13.8" x14ac:dyDescent="0.3">
      <c r="E380" s="19"/>
    </row>
    <row r="381" spans="5:5" s="22" customFormat="1" ht="13.8" x14ac:dyDescent="0.3">
      <c r="E381" s="19"/>
    </row>
    <row r="382" spans="5:5" s="22" customFormat="1" ht="13.8" x14ac:dyDescent="0.3">
      <c r="E382" s="19"/>
    </row>
    <row r="383" spans="5:5" s="22" customFormat="1" ht="13.8" x14ac:dyDescent="0.3">
      <c r="E383" s="19"/>
    </row>
    <row r="384" spans="5:5" s="22" customFormat="1" ht="13.8" x14ac:dyDescent="0.3">
      <c r="E384" s="19"/>
    </row>
    <row r="385" spans="5:5" s="22" customFormat="1" ht="13.8" x14ac:dyDescent="0.3">
      <c r="E385" s="19"/>
    </row>
    <row r="386" spans="5:5" s="22" customFormat="1" ht="13.8" x14ac:dyDescent="0.3">
      <c r="E386" s="19"/>
    </row>
    <row r="387" spans="5:5" s="22" customFormat="1" ht="13.8" x14ac:dyDescent="0.3">
      <c r="E387" s="19"/>
    </row>
    <row r="388" spans="5:5" s="22" customFormat="1" ht="13.8" x14ac:dyDescent="0.3">
      <c r="E388" s="19"/>
    </row>
    <row r="389" spans="5:5" s="22" customFormat="1" ht="13.8" x14ac:dyDescent="0.3">
      <c r="E389" s="19"/>
    </row>
    <row r="390" spans="5:5" s="22" customFormat="1" ht="13.8" x14ac:dyDescent="0.3">
      <c r="E390" s="19"/>
    </row>
    <row r="391" spans="5:5" s="22" customFormat="1" ht="13.8" x14ac:dyDescent="0.3">
      <c r="E391" s="19"/>
    </row>
    <row r="392" spans="5:5" s="22" customFormat="1" ht="13.8" x14ac:dyDescent="0.3">
      <c r="E392" s="19"/>
    </row>
    <row r="393" spans="5:5" s="22" customFormat="1" ht="13.8" x14ac:dyDescent="0.3">
      <c r="E393" s="19"/>
    </row>
    <row r="394" spans="5:5" s="22" customFormat="1" ht="13.8" x14ac:dyDescent="0.3">
      <c r="E394" s="19"/>
    </row>
    <row r="395" spans="5:5" s="22" customFormat="1" ht="13.8" x14ac:dyDescent="0.3">
      <c r="E395" s="19"/>
    </row>
    <row r="396" spans="5:5" s="22" customFormat="1" ht="13.8" x14ac:dyDescent="0.3">
      <c r="E396" s="19"/>
    </row>
    <row r="397" spans="5:5" s="22" customFormat="1" ht="13.8" x14ac:dyDescent="0.3">
      <c r="E397" s="19"/>
    </row>
    <row r="398" spans="5:5" s="22" customFormat="1" ht="13.8" x14ac:dyDescent="0.3">
      <c r="E398" s="19"/>
    </row>
    <row r="399" spans="5:5" s="22" customFormat="1" ht="13.8" x14ac:dyDescent="0.3">
      <c r="E399" s="19"/>
    </row>
    <row r="400" spans="5:5" s="22" customFormat="1" ht="13.8" x14ac:dyDescent="0.3">
      <c r="E400" s="19"/>
    </row>
    <row r="401" spans="5:5" s="22" customFormat="1" ht="13.8" x14ac:dyDescent="0.3">
      <c r="E401" s="19"/>
    </row>
    <row r="402" spans="5:5" s="22" customFormat="1" ht="13.8" x14ac:dyDescent="0.3">
      <c r="E402" s="19"/>
    </row>
    <row r="403" spans="5:5" s="22" customFormat="1" ht="13.8" x14ac:dyDescent="0.3">
      <c r="E403" s="19"/>
    </row>
    <row r="404" spans="5:5" s="22" customFormat="1" ht="13.8" x14ac:dyDescent="0.3">
      <c r="E404" s="19"/>
    </row>
    <row r="405" spans="5:5" s="22" customFormat="1" ht="13.8" x14ac:dyDescent="0.3">
      <c r="E405" s="19"/>
    </row>
    <row r="406" spans="5:5" s="22" customFormat="1" ht="13.8" x14ac:dyDescent="0.3">
      <c r="E406" s="19"/>
    </row>
    <row r="407" spans="5:5" s="22" customFormat="1" ht="13.8" x14ac:dyDescent="0.3">
      <c r="E407" s="19"/>
    </row>
    <row r="408" spans="5:5" s="22" customFormat="1" ht="13.8" x14ac:dyDescent="0.3">
      <c r="E408" s="19"/>
    </row>
    <row r="409" spans="5:5" s="22" customFormat="1" ht="13.8" x14ac:dyDescent="0.3">
      <c r="E409" s="19"/>
    </row>
    <row r="410" spans="5:5" s="22" customFormat="1" ht="13.8" x14ac:dyDescent="0.3">
      <c r="E410" s="19"/>
    </row>
    <row r="411" spans="5:5" s="22" customFormat="1" ht="13.8" x14ac:dyDescent="0.3">
      <c r="E411" s="19"/>
    </row>
    <row r="412" spans="5:5" s="22" customFormat="1" ht="13.8" x14ac:dyDescent="0.3">
      <c r="E412" s="19"/>
    </row>
    <row r="413" spans="5:5" s="22" customFormat="1" ht="13.8" x14ac:dyDescent="0.3">
      <c r="E413" s="19"/>
    </row>
    <row r="414" spans="5:5" s="22" customFormat="1" ht="13.8" x14ac:dyDescent="0.3">
      <c r="E414" s="19"/>
    </row>
    <row r="415" spans="5:5" s="22" customFormat="1" ht="13.8" x14ac:dyDescent="0.3">
      <c r="E415" s="19"/>
    </row>
    <row r="416" spans="5:5" s="22" customFormat="1" ht="13.8" x14ac:dyDescent="0.3">
      <c r="E416" s="19"/>
    </row>
    <row r="417" spans="5:5" s="22" customFormat="1" ht="13.8" x14ac:dyDescent="0.3">
      <c r="E417" s="19"/>
    </row>
    <row r="418" spans="5:5" s="22" customFormat="1" ht="13.8" x14ac:dyDescent="0.3">
      <c r="E418" s="19"/>
    </row>
    <row r="419" spans="5:5" s="22" customFormat="1" ht="13.8" x14ac:dyDescent="0.3">
      <c r="E419" s="19"/>
    </row>
    <row r="420" spans="5:5" s="22" customFormat="1" ht="13.8" x14ac:dyDescent="0.3">
      <c r="E420" s="19"/>
    </row>
    <row r="421" spans="5:5" s="22" customFormat="1" ht="13.8" x14ac:dyDescent="0.3">
      <c r="E421" s="19"/>
    </row>
    <row r="422" spans="5:5" s="22" customFormat="1" ht="13.8" x14ac:dyDescent="0.3">
      <c r="E422" s="19"/>
    </row>
    <row r="423" spans="5:5" s="22" customFormat="1" ht="13.8" x14ac:dyDescent="0.3">
      <c r="E423" s="19"/>
    </row>
    <row r="424" spans="5:5" s="22" customFormat="1" ht="13.8" x14ac:dyDescent="0.3">
      <c r="E424" s="19"/>
    </row>
    <row r="425" spans="5:5" s="22" customFormat="1" ht="13.8" x14ac:dyDescent="0.3">
      <c r="E425" s="19"/>
    </row>
    <row r="426" spans="5:5" s="22" customFormat="1" ht="13.8" x14ac:dyDescent="0.3">
      <c r="E426" s="19"/>
    </row>
    <row r="427" spans="5:5" s="22" customFormat="1" ht="13.8" x14ac:dyDescent="0.3">
      <c r="E427" s="19"/>
    </row>
    <row r="428" spans="5:5" s="22" customFormat="1" ht="13.8" x14ac:dyDescent="0.3">
      <c r="E428" s="19"/>
    </row>
    <row r="429" spans="5:5" s="22" customFormat="1" ht="13.8" x14ac:dyDescent="0.3">
      <c r="E429" s="19"/>
    </row>
    <row r="430" spans="5:5" s="22" customFormat="1" ht="13.8" x14ac:dyDescent="0.3">
      <c r="E430" s="19"/>
    </row>
    <row r="431" spans="5:5" s="22" customFormat="1" ht="13.8" x14ac:dyDescent="0.3">
      <c r="E431" s="19"/>
    </row>
    <row r="432" spans="5:5" s="22" customFormat="1" ht="13.8" x14ac:dyDescent="0.3">
      <c r="E432" s="19"/>
    </row>
    <row r="433" spans="5:5" s="22" customFormat="1" ht="13.8" x14ac:dyDescent="0.3">
      <c r="E433" s="19"/>
    </row>
    <row r="434" spans="5:5" s="22" customFormat="1" ht="13.8" x14ac:dyDescent="0.3">
      <c r="E434" s="19"/>
    </row>
    <row r="435" spans="5:5" s="22" customFormat="1" ht="13.8" x14ac:dyDescent="0.3">
      <c r="E435" s="19"/>
    </row>
    <row r="436" spans="5:5" s="22" customFormat="1" ht="13.8" x14ac:dyDescent="0.3">
      <c r="E436" s="19"/>
    </row>
    <row r="437" spans="5:5" s="22" customFormat="1" ht="13.8" x14ac:dyDescent="0.3">
      <c r="E437" s="19"/>
    </row>
    <row r="438" spans="5:5" s="22" customFormat="1" ht="13.8" x14ac:dyDescent="0.3">
      <c r="E438" s="19"/>
    </row>
    <row r="439" spans="5:5" s="22" customFormat="1" ht="13.8" x14ac:dyDescent="0.3">
      <c r="E439" s="19"/>
    </row>
    <row r="440" spans="5:5" s="22" customFormat="1" ht="13.8" x14ac:dyDescent="0.3">
      <c r="E440" s="19"/>
    </row>
    <row r="441" spans="5:5" s="22" customFormat="1" ht="13.8" x14ac:dyDescent="0.3">
      <c r="E441" s="19"/>
    </row>
    <row r="442" spans="5:5" s="22" customFormat="1" ht="13.8" x14ac:dyDescent="0.3">
      <c r="E442" s="19"/>
    </row>
    <row r="443" spans="5:5" s="22" customFormat="1" ht="13.8" x14ac:dyDescent="0.3">
      <c r="E443" s="19"/>
    </row>
    <row r="444" spans="5:5" s="22" customFormat="1" ht="13.8" x14ac:dyDescent="0.3">
      <c r="E444" s="19"/>
    </row>
    <row r="445" spans="5:5" s="22" customFormat="1" ht="13.8" x14ac:dyDescent="0.3">
      <c r="E445" s="19"/>
    </row>
    <row r="446" spans="5:5" s="22" customFormat="1" ht="13.8" x14ac:dyDescent="0.3">
      <c r="E446" s="19"/>
    </row>
    <row r="447" spans="5:5" s="22" customFormat="1" ht="13.8" x14ac:dyDescent="0.3">
      <c r="E447" s="19"/>
    </row>
    <row r="448" spans="5:5" s="22" customFormat="1" ht="13.8" x14ac:dyDescent="0.3">
      <c r="E448" s="19"/>
    </row>
    <row r="449" spans="5:5" s="22" customFormat="1" ht="13.8" x14ac:dyDescent="0.3">
      <c r="E449" s="19"/>
    </row>
    <row r="450" spans="5:5" s="22" customFormat="1" ht="13.8" x14ac:dyDescent="0.3">
      <c r="E450" s="19"/>
    </row>
    <row r="451" spans="5:5" s="22" customFormat="1" ht="13.8" x14ac:dyDescent="0.3">
      <c r="E451" s="19"/>
    </row>
    <row r="452" spans="5:5" s="22" customFormat="1" ht="13.8" x14ac:dyDescent="0.3">
      <c r="E452" s="19"/>
    </row>
    <row r="453" spans="5:5" s="22" customFormat="1" ht="13.8" x14ac:dyDescent="0.3">
      <c r="E453" s="19"/>
    </row>
    <row r="454" spans="5:5" s="22" customFormat="1" ht="13.8" x14ac:dyDescent="0.3">
      <c r="E454" s="19"/>
    </row>
    <row r="455" spans="5:5" s="22" customFormat="1" ht="13.8" x14ac:dyDescent="0.3">
      <c r="E455" s="19"/>
    </row>
    <row r="456" spans="5:5" s="22" customFormat="1" ht="13.8" x14ac:dyDescent="0.3">
      <c r="E456" s="19"/>
    </row>
    <row r="457" spans="5:5" s="22" customFormat="1" ht="13.8" x14ac:dyDescent="0.3">
      <c r="E457" s="19"/>
    </row>
    <row r="458" spans="5:5" s="22" customFormat="1" ht="13.8" x14ac:dyDescent="0.3">
      <c r="E458" s="19"/>
    </row>
    <row r="459" spans="5:5" s="22" customFormat="1" ht="13.8" x14ac:dyDescent="0.3">
      <c r="E459" s="19"/>
    </row>
    <row r="460" spans="5:5" s="22" customFormat="1" ht="13.8" x14ac:dyDescent="0.3">
      <c r="E460" s="19"/>
    </row>
    <row r="461" spans="5:5" s="22" customFormat="1" ht="13.8" x14ac:dyDescent="0.3">
      <c r="E461" s="19"/>
    </row>
    <row r="462" spans="5:5" s="22" customFormat="1" ht="13.8" x14ac:dyDescent="0.3">
      <c r="E462" s="19"/>
    </row>
    <row r="463" spans="5:5" s="22" customFormat="1" ht="13.8" x14ac:dyDescent="0.3">
      <c r="E463" s="19"/>
    </row>
    <row r="464" spans="5:5" s="22" customFormat="1" ht="13.8" x14ac:dyDescent="0.3">
      <c r="E464" s="19"/>
    </row>
    <row r="465" spans="5:5" s="22" customFormat="1" ht="13.8" x14ac:dyDescent="0.3">
      <c r="E465" s="19"/>
    </row>
    <row r="466" spans="5:5" s="22" customFormat="1" ht="13.8" x14ac:dyDescent="0.3">
      <c r="E466" s="19"/>
    </row>
    <row r="467" spans="5:5" s="22" customFormat="1" ht="13.8" x14ac:dyDescent="0.3">
      <c r="E467" s="19"/>
    </row>
    <row r="468" spans="5:5" s="22" customFormat="1" ht="13.8" x14ac:dyDescent="0.3">
      <c r="E468" s="19"/>
    </row>
    <row r="469" spans="5:5" s="22" customFormat="1" ht="13.8" x14ac:dyDescent="0.3">
      <c r="E469" s="19"/>
    </row>
    <row r="470" spans="5:5" s="22" customFormat="1" ht="13.8" x14ac:dyDescent="0.3">
      <c r="E470" s="19"/>
    </row>
    <row r="471" spans="5:5" s="22" customFormat="1" ht="13.8" x14ac:dyDescent="0.3">
      <c r="E471" s="19"/>
    </row>
    <row r="472" spans="5:5" s="22" customFormat="1" ht="13.8" x14ac:dyDescent="0.3">
      <c r="E472" s="19"/>
    </row>
    <row r="473" spans="5:5" s="22" customFormat="1" ht="13.8" x14ac:dyDescent="0.3">
      <c r="E473" s="19"/>
    </row>
    <row r="474" spans="5:5" s="22" customFormat="1" ht="13.8" x14ac:dyDescent="0.3">
      <c r="E474" s="19"/>
    </row>
    <row r="475" spans="5:5" s="22" customFormat="1" ht="13.8" x14ac:dyDescent="0.3">
      <c r="E475" s="19"/>
    </row>
    <row r="476" spans="5:5" s="22" customFormat="1" ht="13.8" x14ac:dyDescent="0.3">
      <c r="E476" s="19"/>
    </row>
    <row r="477" spans="5:5" s="22" customFormat="1" ht="13.8" x14ac:dyDescent="0.3">
      <c r="E477" s="19"/>
    </row>
    <row r="478" spans="5:5" s="22" customFormat="1" ht="13.8" x14ac:dyDescent="0.3">
      <c r="E478" s="19"/>
    </row>
    <row r="479" spans="5:5" s="22" customFormat="1" ht="13.8" x14ac:dyDescent="0.3">
      <c r="E479" s="19"/>
    </row>
    <row r="480" spans="5:5" s="22" customFormat="1" ht="13.8" x14ac:dyDescent="0.3">
      <c r="E480" s="19"/>
    </row>
    <row r="481" spans="5:5" s="22" customFormat="1" ht="13.8" x14ac:dyDescent="0.3">
      <c r="E481" s="19"/>
    </row>
    <row r="482" spans="5:5" s="22" customFormat="1" ht="13.8" x14ac:dyDescent="0.3">
      <c r="E482" s="19"/>
    </row>
    <row r="483" spans="5:5" s="22" customFormat="1" ht="13.8" x14ac:dyDescent="0.3">
      <c r="E483" s="19"/>
    </row>
    <row r="484" spans="5:5" s="22" customFormat="1" ht="13.8" x14ac:dyDescent="0.3">
      <c r="E484" s="19"/>
    </row>
    <row r="485" spans="5:5" s="22" customFormat="1" ht="13.8" x14ac:dyDescent="0.3">
      <c r="E485" s="19"/>
    </row>
    <row r="486" spans="5:5" s="22" customFormat="1" ht="13.8" x14ac:dyDescent="0.3">
      <c r="E486" s="19"/>
    </row>
    <row r="487" spans="5:5" s="22" customFormat="1" ht="13.8" x14ac:dyDescent="0.3">
      <c r="E487" s="19"/>
    </row>
    <row r="488" spans="5:5" s="22" customFormat="1" ht="13.8" x14ac:dyDescent="0.3">
      <c r="E488" s="19"/>
    </row>
    <row r="489" spans="5:5" s="22" customFormat="1" ht="13.8" x14ac:dyDescent="0.3">
      <c r="E489" s="19"/>
    </row>
    <row r="490" spans="5:5" s="22" customFormat="1" ht="13.8" x14ac:dyDescent="0.3">
      <c r="E490" s="19"/>
    </row>
    <row r="491" spans="5:5" s="22" customFormat="1" ht="13.8" x14ac:dyDescent="0.3">
      <c r="E491" s="19"/>
    </row>
    <row r="492" spans="5:5" s="22" customFormat="1" ht="13.8" x14ac:dyDescent="0.3">
      <c r="E492" s="19"/>
    </row>
    <row r="493" spans="5:5" s="22" customFormat="1" ht="13.8" x14ac:dyDescent="0.3">
      <c r="E493" s="19"/>
    </row>
    <row r="494" spans="5:5" s="22" customFormat="1" ht="13.8" x14ac:dyDescent="0.3">
      <c r="E494" s="19"/>
    </row>
    <row r="495" spans="5:5" s="22" customFormat="1" ht="13.8" x14ac:dyDescent="0.3">
      <c r="E495" s="19"/>
    </row>
    <row r="496" spans="5:5" s="22" customFormat="1" ht="13.8" x14ac:dyDescent="0.3">
      <c r="E496" s="19"/>
    </row>
    <row r="497" spans="5:5" s="22" customFormat="1" ht="13.8" x14ac:dyDescent="0.3">
      <c r="E497" s="19"/>
    </row>
    <row r="498" spans="5:5" s="22" customFormat="1" ht="13.8" x14ac:dyDescent="0.3">
      <c r="E498" s="19"/>
    </row>
    <row r="499" spans="5:5" s="22" customFormat="1" ht="13.8" x14ac:dyDescent="0.3">
      <c r="E499" s="19"/>
    </row>
    <row r="500" spans="5:5" s="22" customFormat="1" ht="13.8" x14ac:dyDescent="0.3">
      <c r="E500" s="19"/>
    </row>
    <row r="501" spans="5:5" s="22" customFormat="1" ht="13.8" x14ac:dyDescent="0.3">
      <c r="E501" s="19"/>
    </row>
    <row r="502" spans="5:5" s="22" customFormat="1" ht="13.8" x14ac:dyDescent="0.3">
      <c r="E502" s="19"/>
    </row>
    <row r="503" spans="5:5" s="22" customFormat="1" ht="13.8" x14ac:dyDescent="0.3">
      <c r="E503" s="19"/>
    </row>
    <row r="504" spans="5:5" s="22" customFormat="1" ht="13.8" x14ac:dyDescent="0.3">
      <c r="E504" s="19"/>
    </row>
    <row r="505" spans="5:5" s="22" customFormat="1" ht="13.8" x14ac:dyDescent="0.3">
      <c r="E505" s="19"/>
    </row>
    <row r="506" spans="5:5" s="22" customFormat="1" ht="13.8" x14ac:dyDescent="0.3">
      <c r="E506" s="19"/>
    </row>
    <row r="507" spans="5:5" s="22" customFormat="1" ht="13.8" x14ac:dyDescent="0.3">
      <c r="E507" s="19"/>
    </row>
    <row r="508" spans="5:5" s="22" customFormat="1" ht="13.8" x14ac:dyDescent="0.3">
      <c r="E508" s="19"/>
    </row>
    <row r="509" spans="5:5" s="22" customFormat="1" ht="13.8" x14ac:dyDescent="0.3">
      <c r="E509" s="19"/>
    </row>
    <row r="510" spans="5:5" s="22" customFormat="1" ht="13.8" x14ac:dyDescent="0.3">
      <c r="E510" s="19"/>
    </row>
    <row r="511" spans="5:5" s="22" customFormat="1" ht="13.8" x14ac:dyDescent="0.3">
      <c r="E511" s="19"/>
    </row>
    <row r="512" spans="5:5" s="22" customFormat="1" ht="13.8" x14ac:dyDescent="0.3">
      <c r="E512" s="19"/>
    </row>
    <row r="513" spans="5:5" s="22" customFormat="1" ht="13.8" x14ac:dyDescent="0.3">
      <c r="E513" s="19"/>
    </row>
    <row r="514" spans="5:5" s="22" customFormat="1" ht="13.8" x14ac:dyDescent="0.3">
      <c r="E514" s="19"/>
    </row>
    <row r="515" spans="5:5" s="22" customFormat="1" ht="13.8" x14ac:dyDescent="0.3">
      <c r="E515" s="19"/>
    </row>
    <row r="516" spans="5:5" s="22" customFormat="1" ht="13.8" x14ac:dyDescent="0.3">
      <c r="E516" s="19"/>
    </row>
    <row r="517" spans="5:5" s="22" customFormat="1" ht="13.8" x14ac:dyDescent="0.3">
      <c r="E517" s="19"/>
    </row>
    <row r="518" spans="5:5" s="22" customFormat="1" ht="13.8" x14ac:dyDescent="0.3">
      <c r="E518" s="19"/>
    </row>
    <row r="519" spans="5:5" s="22" customFormat="1" ht="13.8" x14ac:dyDescent="0.3">
      <c r="E519" s="19"/>
    </row>
    <row r="520" spans="5:5" s="22" customFormat="1" ht="13.8" x14ac:dyDescent="0.3">
      <c r="E520" s="19"/>
    </row>
    <row r="521" spans="5:5" s="22" customFormat="1" ht="13.8" x14ac:dyDescent="0.3">
      <c r="E521" s="19"/>
    </row>
    <row r="522" spans="5:5" s="22" customFormat="1" ht="13.8" x14ac:dyDescent="0.3">
      <c r="E522" s="19"/>
    </row>
    <row r="523" spans="5:5" s="22" customFormat="1" ht="13.8" x14ac:dyDescent="0.3">
      <c r="E523" s="19"/>
    </row>
    <row r="524" spans="5:5" s="22" customFormat="1" ht="13.8" x14ac:dyDescent="0.3">
      <c r="E524" s="19"/>
    </row>
    <row r="525" spans="5:5" s="22" customFormat="1" ht="13.8" x14ac:dyDescent="0.3">
      <c r="E525" s="19"/>
    </row>
    <row r="526" spans="5:5" s="22" customFormat="1" ht="13.8" x14ac:dyDescent="0.3">
      <c r="E526" s="19"/>
    </row>
    <row r="527" spans="5:5" s="22" customFormat="1" ht="13.8" x14ac:dyDescent="0.3">
      <c r="E527" s="19"/>
    </row>
    <row r="528" spans="5:5" s="22" customFormat="1" ht="13.8" x14ac:dyDescent="0.3">
      <c r="E528" s="19"/>
    </row>
    <row r="529" spans="5:5" s="22" customFormat="1" ht="13.8" x14ac:dyDescent="0.3">
      <c r="E529" s="19"/>
    </row>
    <row r="530" spans="5:5" s="22" customFormat="1" ht="13.8" x14ac:dyDescent="0.3">
      <c r="E530" s="19"/>
    </row>
    <row r="531" spans="5:5" s="22" customFormat="1" ht="13.8" x14ac:dyDescent="0.3">
      <c r="E531" s="19"/>
    </row>
    <row r="532" spans="5:5" s="22" customFormat="1" ht="13.8" x14ac:dyDescent="0.3">
      <c r="E532" s="19"/>
    </row>
    <row r="533" spans="5:5" s="22" customFormat="1" ht="13.8" x14ac:dyDescent="0.3">
      <c r="E533" s="19"/>
    </row>
    <row r="534" spans="5:5" s="22" customFormat="1" ht="13.8" x14ac:dyDescent="0.3">
      <c r="E534" s="19"/>
    </row>
    <row r="535" spans="5:5" s="22" customFormat="1" ht="13.8" x14ac:dyDescent="0.3">
      <c r="E535" s="19"/>
    </row>
    <row r="536" spans="5:5" s="22" customFormat="1" ht="13.8" x14ac:dyDescent="0.3">
      <c r="E536" s="19"/>
    </row>
    <row r="537" spans="5:5" s="22" customFormat="1" ht="13.8" x14ac:dyDescent="0.3">
      <c r="E537" s="19"/>
    </row>
    <row r="538" spans="5:5" s="22" customFormat="1" ht="13.8" x14ac:dyDescent="0.3">
      <c r="E538" s="19"/>
    </row>
    <row r="539" spans="5:5" s="22" customFormat="1" ht="13.8" x14ac:dyDescent="0.3">
      <c r="E539" s="19"/>
    </row>
    <row r="540" spans="5:5" s="22" customFormat="1" ht="13.8" x14ac:dyDescent="0.3">
      <c r="E540" s="19"/>
    </row>
    <row r="541" spans="5:5" s="22" customFormat="1" ht="13.8" x14ac:dyDescent="0.3">
      <c r="E541" s="19"/>
    </row>
    <row r="542" spans="5:5" s="22" customFormat="1" ht="13.8" x14ac:dyDescent="0.3">
      <c r="E542" s="19"/>
    </row>
    <row r="543" spans="5:5" s="22" customFormat="1" ht="13.8" x14ac:dyDescent="0.3">
      <c r="E543" s="19"/>
    </row>
    <row r="544" spans="5:5" s="22" customFormat="1" ht="13.8" x14ac:dyDescent="0.3">
      <c r="E544" s="19"/>
    </row>
    <row r="545" spans="5:5" s="22" customFormat="1" ht="13.8" x14ac:dyDescent="0.3">
      <c r="E545" s="19"/>
    </row>
    <row r="546" spans="5:5" s="22" customFormat="1" ht="13.8" x14ac:dyDescent="0.3">
      <c r="E546" s="19"/>
    </row>
    <row r="547" spans="5:5" s="22" customFormat="1" ht="13.8" x14ac:dyDescent="0.3">
      <c r="E547" s="19"/>
    </row>
    <row r="548" spans="5:5" s="22" customFormat="1" ht="13.8" x14ac:dyDescent="0.3">
      <c r="E548" s="19"/>
    </row>
    <row r="549" spans="5:5" s="22" customFormat="1" ht="13.8" x14ac:dyDescent="0.3">
      <c r="E549" s="19"/>
    </row>
    <row r="550" spans="5:5" s="22" customFormat="1" ht="13.8" x14ac:dyDescent="0.3">
      <c r="E550" s="19"/>
    </row>
    <row r="551" spans="5:5" s="22" customFormat="1" ht="13.8" x14ac:dyDescent="0.3">
      <c r="E551" s="19"/>
    </row>
    <row r="552" spans="5:5" s="22" customFormat="1" ht="13.8" x14ac:dyDescent="0.3">
      <c r="E552" s="19"/>
    </row>
    <row r="553" spans="5:5" s="22" customFormat="1" ht="13.8" x14ac:dyDescent="0.3">
      <c r="E553" s="19"/>
    </row>
    <row r="554" spans="5:5" s="22" customFormat="1" ht="13.8" x14ac:dyDescent="0.3">
      <c r="E554" s="19"/>
    </row>
    <row r="555" spans="5:5" s="22" customFormat="1" ht="13.8" x14ac:dyDescent="0.3">
      <c r="E555" s="19"/>
    </row>
    <row r="556" spans="5:5" s="22" customFormat="1" ht="13.8" x14ac:dyDescent="0.3">
      <c r="E556" s="19"/>
    </row>
    <row r="557" spans="5:5" s="22" customFormat="1" ht="13.8" x14ac:dyDescent="0.3">
      <c r="E557" s="19"/>
    </row>
    <row r="558" spans="5:5" s="22" customFormat="1" ht="13.8" x14ac:dyDescent="0.3">
      <c r="E558" s="19"/>
    </row>
    <row r="559" spans="5:5" s="22" customFormat="1" ht="13.8" x14ac:dyDescent="0.3">
      <c r="E559" s="19"/>
    </row>
    <row r="560" spans="5:5" s="22" customFormat="1" ht="13.8" x14ac:dyDescent="0.3">
      <c r="E560" s="19"/>
    </row>
    <row r="561" spans="5:5" s="22" customFormat="1" ht="13.8" x14ac:dyDescent="0.3">
      <c r="E561" s="19"/>
    </row>
    <row r="562" spans="5:5" s="22" customFormat="1" ht="13.8" x14ac:dyDescent="0.3">
      <c r="E562" s="19"/>
    </row>
    <row r="563" spans="5:5" s="22" customFormat="1" ht="13.8" x14ac:dyDescent="0.3">
      <c r="E563" s="19"/>
    </row>
    <row r="564" spans="5:5" s="22" customFormat="1" ht="13.8" x14ac:dyDescent="0.3">
      <c r="E564" s="19"/>
    </row>
    <row r="565" spans="5:5" s="22" customFormat="1" ht="13.8" x14ac:dyDescent="0.3">
      <c r="E565" s="19"/>
    </row>
    <row r="566" spans="5:5" s="22" customFormat="1" ht="13.8" x14ac:dyDescent="0.3">
      <c r="E566" s="19"/>
    </row>
    <row r="567" spans="5:5" s="22" customFormat="1" ht="13.8" x14ac:dyDescent="0.3">
      <c r="E567" s="19"/>
    </row>
    <row r="568" spans="5:5" s="22" customFormat="1" ht="13.8" x14ac:dyDescent="0.3">
      <c r="E568" s="19"/>
    </row>
    <row r="569" spans="5:5" s="22" customFormat="1" ht="13.8" x14ac:dyDescent="0.3">
      <c r="E569" s="19"/>
    </row>
    <row r="570" spans="5:5" s="22" customFormat="1" ht="13.8" x14ac:dyDescent="0.3">
      <c r="E570" s="19"/>
    </row>
    <row r="571" spans="5:5" s="22" customFormat="1" ht="13.8" x14ac:dyDescent="0.3">
      <c r="E571" s="19"/>
    </row>
    <row r="572" spans="5:5" s="22" customFormat="1" ht="13.8" x14ac:dyDescent="0.3">
      <c r="E572" s="19"/>
    </row>
    <row r="573" spans="5:5" s="22" customFormat="1" ht="13.8" x14ac:dyDescent="0.3">
      <c r="E573" s="19"/>
    </row>
    <row r="574" spans="5:5" s="22" customFormat="1" ht="13.8" x14ac:dyDescent="0.3">
      <c r="E574" s="19"/>
    </row>
    <row r="575" spans="5:5" s="22" customFormat="1" ht="13.8" x14ac:dyDescent="0.3">
      <c r="E575" s="19"/>
    </row>
    <row r="576" spans="5:5" s="22" customFormat="1" ht="13.8" x14ac:dyDescent="0.3">
      <c r="E576" s="19"/>
    </row>
    <row r="577" spans="5:5" s="22" customFormat="1" ht="13.8" x14ac:dyDescent="0.3">
      <c r="E577" s="19"/>
    </row>
    <row r="578" spans="5:5" s="22" customFormat="1" ht="13.8" x14ac:dyDescent="0.3">
      <c r="E578" s="19"/>
    </row>
    <row r="579" spans="5:5" s="22" customFormat="1" ht="13.8" x14ac:dyDescent="0.3">
      <c r="E579" s="19"/>
    </row>
    <row r="580" spans="5:5" s="22" customFormat="1" ht="13.8" x14ac:dyDescent="0.3">
      <c r="E580" s="19"/>
    </row>
    <row r="581" spans="5:5" s="22" customFormat="1" ht="13.8" x14ac:dyDescent="0.3">
      <c r="E581" s="19"/>
    </row>
    <row r="582" spans="5:5" s="22" customFormat="1" ht="13.8" x14ac:dyDescent="0.3">
      <c r="E582" s="19"/>
    </row>
    <row r="583" spans="5:5" s="22" customFormat="1" ht="13.8" x14ac:dyDescent="0.3">
      <c r="E583" s="19"/>
    </row>
    <row r="584" spans="5:5" s="22" customFormat="1" ht="13.8" x14ac:dyDescent="0.3">
      <c r="E584" s="19"/>
    </row>
    <row r="585" spans="5:5" s="22" customFormat="1" ht="13.8" x14ac:dyDescent="0.3">
      <c r="E585" s="19"/>
    </row>
    <row r="586" spans="5:5" s="22" customFormat="1" ht="13.8" x14ac:dyDescent="0.3">
      <c r="E586" s="19"/>
    </row>
    <row r="587" spans="5:5" s="22" customFormat="1" ht="13.8" x14ac:dyDescent="0.3">
      <c r="E587" s="19"/>
    </row>
    <row r="588" spans="5:5" s="22" customFormat="1" ht="13.8" x14ac:dyDescent="0.3">
      <c r="E588" s="19"/>
    </row>
    <row r="589" spans="5:5" s="22" customFormat="1" ht="13.8" x14ac:dyDescent="0.3">
      <c r="E589" s="19"/>
    </row>
    <row r="590" spans="5:5" s="22" customFormat="1" ht="13.8" x14ac:dyDescent="0.3">
      <c r="E590" s="19"/>
    </row>
    <row r="591" spans="5:5" s="22" customFormat="1" ht="13.8" x14ac:dyDescent="0.3">
      <c r="E591" s="19"/>
    </row>
    <row r="592" spans="5:5" s="22" customFormat="1" ht="13.8" x14ac:dyDescent="0.3">
      <c r="E592" s="19"/>
    </row>
    <row r="593" spans="5:5" s="22" customFormat="1" ht="13.8" x14ac:dyDescent="0.3">
      <c r="E593" s="19"/>
    </row>
    <row r="594" spans="5:5" s="22" customFormat="1" ht="13.8" x14ac:dyDescent="0.3">
      <c r="E594" s="19"/>
    </row>
    <row r="595" spans="5:5" s="22" customFormat="1" ht="13.8" x14ac:dyDescent="0.3">
      <c r="E595" s="19"/>
    </row>
    <row r="596" spans="5:5" s="22" customFormat="1" ht="13.8" x14ac:dyDescent="0.3">
      <c r="E596" s="19"/>
    </row>
    <row r="597" spans="5:5" s="22" customFormat="1" ht="13.8" x14ac:dyDescent="0.3">
      <c r="E597" s="19"/>
    </row>
    <row r="598" spans="5:5" s="22" customFormat="1" ht="13.8" x14ac:dyDescent="0.3">
      <c r="E598" s="19"/>
    </row>
    <row r="599" spans="5:5" s="22" customFormat="1" ht="13.8" x14ac:dyDescent="0.3">
      <c r="E599" s="19"/>
    </row>
    <row r="600" spans="5:5" s="22" customFormat="1" ht="13.8" x14ac:dyDescent="0.3">
      <c r="E600" s="19"/>
    </row>
    <row r="601" spans="5:5" s="22" customFormat="1" ht="13.8" x14ac:dyDescent="0.3">
      <c r="E601" s="19"/>
    </row>
    <row r="602" spans="5:5" s="22" customFormat="1" ht="13.8" x14ac:dyDescent="0.3">
      <c r="E602" s="19"/>
    </row>
    <row r="603" spans="5:5" s="22" customFormat="1" ht="13.8" x14ac:dyDescent="0.3">
      <c r="E603" s="19"/>
    </row>
    <row r="604" spans="5:5" s="22" customFormat="1" ht="13.8" x14ac:dyDescent="0.3">
      <c r="E604" s="19"/>
    </row>
    <row r="605" spans="5:5" s="22" customFormat="1" ht="13.8" x14ac:dyDescent="0.3">
      <c r="E605" s="19"/>
    </row>
    <row r="606" spans="5:5" s="22" customFormat="1" ht="13.8" x14ac:dyDescent="0.3">
      <c r="E606" s="19"/>
    </row>
    <row r="607" spans="5:5" s="22" customFormat="1" ht="13.8" x14ac:dyDescent="0.3">
      <c r="E607" s="19"/>
    </row>
    <row r="608" spans="5:5" s="22" customFormat="1" ht="13.8" x14ac:dyDescent="0.3">
      <c r="E608" s="19"/>
    </row>
    <row r="609" spans="5:5" s="22" customFormat="1" ht="13.8" x14ac:dyDescent="0.3">
      <c r="E609" s="19"/>
    </row>
    <row r="610" spans="5:5" s="22" customFormat="1" ht="13.8" x14ac:dyDescent="0.3">
      <c r="E610" s="19"/>
    </row>
    <row r="611" spans="5:5" s="22" customFormat="1" ht="13.8" x14ac:dyDescent="0.3">
      <c r="E611" s="19"/>
    </row>
    <row r="612" spans="5:5" s="22" customFormat="1" ht="13.8" x14ac:dyDescent="0.3">
      <c r="E612" s="19"/>
    </row>
    <row r="613" spans="5:5" s="22" customFormat="1" ht="13.8" x14ac:dyDescent="0.3">
      <c r="E613" s="19"/>
    </row>
    <row r="614" spans="5:5" s="22" customFormat="1" ht="13.8" x14ac:dyDescent="0.3">
      <c r="E614" s="19"/>
    </row>
    <row r="615" spans="5:5" s="22" customFormat="1" ht="13.8" x14ac:dyDescent="0.3">
      <c r="E615" s="19"/>
    </row>
    <row r="616" spans="5:5" s="22" customFormat="1" ht="13.8" x14ac:dyDescent="0.3">
      <c r="E616" s="19"/>
    </row>
    <row r="617" spans="5:5" s="22" customFormat="1" ht="13.8" x14ac:dyDescent="0.3">
      <c r="E617" s="19"/>
    </row>
    <row r="618" spans="5:5" s="22" customFormat="1" ht="13.8" x14ac:dyDescent="0.3">
      <c r="E618" s="19"/>
    </row>
    <row r="619" spans="5:5" s="22" customFormat="1" ht="13.8" x14ac:dyDescent="0.3">
      <c r="E619" s="19"/>
    </row>
    <row r="620" spans="5:5" s="22" customFormat="1" ht="13.8" x14ac:dyDescent="0.3">
      <c r="E620" s="19"/>
    </row>
    <row r="621" spans="5:5" s="22" customFormat="1" ht="13.8" x14ac:dyDescent="0.3">
      <c r="E621" s="19"/>
    </row>
    <row r="622" spans="5:5" s="22" customFormat="1" ht="13.8" x14ac:dyDescent="0.3">
      <c r="E622" s="19"/>
    </row>
    <row r="623" spans="5:5" s="22" customFormat="1" ht="13.8" x14ac:dyDescent="0.3">
      <c r="E623" s="19"/>
    </row>
    <row r="624" spans="5:5" s="22" customFormat="1" ht="13.8" x14ac:dyDescent="0.3">
      <c r="E624" s="19"/>
    </row>
    <row r="625" spans="5:5" s="22" customFormat="1" ht="13.8" x14ac:dyDescent="0.3">
      <c r="E625" s="19"/>
    </row>
    <row r="626" spans="5:5" s="22" customFormat="1" ht="13.8" x14ac:dyDescent="0.3">
      <c r="E626" s="19"/>
    </row>
    <row r="627" spans="5:5" s="22" customFormat="1" ht="13.8" x14ac:dyDescent="0.3">
      <c r="E627" s="19"/>
    </row>
    <row r="628" spans="5:5" s="22" customFormat="1" ht="13.8" x14ac:dyDescent="0.3">
      <c r="E628" s="19"/>
    </row>
    <row r="629" spans="5:5" s="22" customFormat="1" ht="13.8" x14ac:dyDescent="0.3">
      <c r="E629" s="19"/>
    </row>
    <row r="630" spans="5:5" s="22" customFormat="1" ht="13.8" x14ac:dyDescent="0.3">
      <c r="E630" s="19"/>
    </row>
    <row r="631" spans="5:5" s="22" customFormat="1" ht="13.8" x14ac:dyDescent="0.3">
      <c r="E631" s="19"/>
    </row>
    <row r="632" spans="5:5" s="22" customFormat="1" ht="13.8" x14ac:dyDescent="0.3">
      <c r="E632" s="19"/>
    </row>
    <row r="633" spans="5:5" s="22" customFormat="1" ht="13.8" x14ac:dyDescent="0.3">
      <c r="E633" s="19"/>
    </row>
    <row r="634" spans="5:5" s="22" customFormat="1" ht="13.8" x14ac:dyDescent="0.3">
      <c r="E634" s="19"/>
    </row>
    <row r="635" spans="5:5" s="22" customFormat="1" ht="13.8" x14ac:dyDescent="0.3">
      <c r="E635" s="19"/>
    </row>
    <row r="636" spans="5:5" s="22" customFormat="1" ht="13.8" x14ac:dyDescent="0.3">
      <c r="E636" s="19"/>
    </row>
    <row r="637" spans="5:5" s="22" customFormat="1" ht="13.8" x14ac:dyDescent="0.3">
      <c r="E637" s="19"/>
    </row>
    <row r="638" spans="5:5" s="22" customFormat="1" ht="13.8" x14ac:dyDescent="0.3">
      <c r="E638" s="19"/>
    </row>
    <row r="639" spans="5:5" s="22" customFormat="1" ht="13.8" x14ac:dyDescent="0.3">
      <c r="E639" s="19"/>
    </row>
    <row r="640" spans="5:5" s="22" customFormat="1" ht="13.8" x14ac:dyDescent="0.3">
      <c r="E640" s="19"/>
    </row>
    <row r="641" spans="5:5" s="22" customFormat="1" ht="13.8" x14ac:dyDescent="0.3">
      <c r="E641" s="19"/>
    </row>
    <row r="642" spans="5:5" s="22" customFormat="1" ht="13.8" x14ac:dyDescent="0.3">
      <c r="E642" s="19"/>
    </row>
    <row r="643" spans="5:5" s="22" customFormat="1" ht="13.8" x14ac:dyDescent="0.3">
      <c r="E643" s="19"/>
    </row>
    <row r="644" spans="5:5" s="22" customFormat="1" ht="13.8" x14ac:dyDescent="0.3">
      <c r="E644" s="19"/>
    </row>
    <row r="645" spans="5:5" s="22" customFormat="1" ht="13.8" x14ac:dyDescent="0.3">
      <c r="E645" s="19"/>
    </row>
    <row r="646" spans="5:5" s="22" customFormat="1" ht="13.8" x14ac:dyDescent="0.3">
      <c r="E646" s="19"/>
    </row>
    <row r="647" spans="5:5" s="22" customFormat="1" ht="13.8" x14ac:dyDescent="0.3">
      <c r="E647" s="19"/>
    </row>
    <row r="648" spans="5:5" s="22" customFormat="1" ht="13.8" x14ac:dyDescent="0.3">
      <c r="E648" s="19"/>
    </row>
    <row r="649" spans="5:5" s="22" customFormat="1" ht="13.8" x14ac:dyDescent="0.3">
      <c r="E649" s="19"/>
    </row>
    <row r="650" spans="5:5" s="22" customFormat="1" ht="13.8" x14ac:dyDescent="0.3">
      <c r="E650" s="19"/>
    </row>
    <row r="651" spans="5:5" s="22" customFormat="1" ht="13.8" x14ac:dyDescent="0.3">
      <c r="E651" s="19"/>
    </row>
    <row r="652" spans="5:5" s="22" customFormat="1" ht="13.8" x14ac:dyDescent="0.3">
      <c r="E652" s="19"/>
    </row>
    <row r="653" spans="5:5" s="22" customFormat="1" ht="13.8" x14ac:dyDescent="0.3">
      <c r="E653" s="19"/>
    </row>
    <row r="654" spans="5:5" s="22" customFormat="1" ht="13.8" x14ac:dyDescent="0.3">
      <c r="E654" s="19"/>
    </row>
    <row r="655" spans="5:5" s="22" customFormat="1" ht="13.8" x14ac:dyDescent="0.3">
      <c r="E655" s="19"/>
    </row>
    <row r="656" spans="5:5" s="22" customFormat="1" ht="13.8" x14ac:dyDescent="0.3">
      <c r="E656" s="19"/>
    </row>
    <row r="657" spans="5:5" s="22" customFormat="1" ht="13.8" x14ac:dyDescent="0.3">
      <c r="E657" s="19"/>
    </row>
    <row r="658" spans="5:5" s="22" customFormat="1" ht="13.8" x14ac:dyDescent="0.3">
      <c r="E658" s="19"/>
    </row>
    <row r="659" spans="5:5" s="22" customFormat="1" ht="13.8" x14ac:dyDescent="0.3">
      <c r="E659" s="19"/>
    </row>
    <row r="660" spans="5:5" s="22" customFormat="1" ht="13.8" x14ac:dyDescent="0.3">
      <c r="E660" s="19"/>
    </row>
    <row r="661" spans="5:5" s="22" customFormat="1" ht="13.8" x14ac:dyDescent="0.3">
      <c r="E661" s="19"/>
    </row>
    <row r="662" spans="5:5" s="22" customFormat="1" ht="13.8" x14ac:dyDescent="0.3">
      <c r="E662" s="19"/>
    </row>
    <row r="663" spans="5:5" s="22" customFormat="1" ht="13.8" x14ac:dyDescent="0.3">
      <c r="E663" s="19"/>
    </row>
    <row r="664" spans="5:5" s="22" customFormat="1" ht="13.8" x14ac:dyDescent="0.3">
      <c r="E664" s="19"/>
    </row>
    <row r="665" spans="5:5" s="22" customFormat="1" ht="13.8" x14ac:dyDescent="0.3">
      <c r="E665" s="19"/>
    </row>
    <row r="666" spans="5:5" s="22" customFormat="1" ht="13.8" x14ac:dyDescent="0.3">
      <c r="E666" s="19"/>
    </row>
    <row r="667" spans="5:5" s="22" customFormat="1" ht="13.8" x14ac:dyDescent="0.3">
      <c r="E667" s="19"/>
    </row>
    <row r="668" spans="5:5" s="22" customFormat="1" ht="13.8" x14ac:dyDescent="0.3">
      <c r="E668" s="19"/>
    </row>
    <row r="669" spans="5:5" s="22" customFormat="1" ht="13.8" x14ac:dyDescent="0.3">
      <c r="E669" s="19"/>
    </row>
    <row r="670" spans="5:5" s="22" customFormat="1" ht="13.8" x14ac:dyDescent="0.3">
      <c r="E670" s="19"/>
    </row>
    <row r="671" spans="5:5" s="22" customFormat="1" ht="13.8" x14ac:dyDescent="0.3">
      <c r="E671" s="19"/>
    </row>
    <row r="672" spans="5:5" s="22" customFormat="1" ht="13.8" x14ac:dyDescent="0.3">
      <c r="E672" s="19"/>
    </row>
    <row r="673" spans="5:5" s="22" customFormat="1" ht="13.8" x14ac:dyDescent="0.3">
      <c r="E673" s="19"/>
    </row>
    <row r="674" spans="5:5" s="22" customFormat="1" ht="13.8" x14ac:dyDescent="0.3">
      <c r="E674" s="19"/>
    </row>
    <row r="675" spans="5:5" s="22" customFormat="1" ht="13.8" x14ac:dyDescent="0.3">
      <c r="E675" s="19"/>
    </row>
    <row r="676" spans="5:5" s="22" customFormat="1" ht="13.8" x14ac:dyDescent="0.3">
      <c r="E676" s="19"/>
    </row>
    <row r="677" spans="5:5" s="22" customFormat="1" ht="13.8" x14ac:dyDescent="0.3">
      <c r="E677" s="19"/>
    </row>
    <row r="678" spans="5:5" s="22" customFormat="1" ht="13.8" x14ac:dyDescent="0.3">
      <c r="E678" s="19"/>
    </row>
    <row r="679" spans="5:5" s="22" customFormat="1" ht="13.8" x14ac:dyDescent="0.3">
      <c r="E679" s="19"/>
    </row>
    <row r="680" spans="5:5" s="22" customFormat="1" ht="13.8" x14ac:dyDescent="0.3">
      <c r="E680" s="19"/>
    </row>
    <row r="681" spans="5:5" s="22" customFormat="1" ht="13.8" x14ac:dyDescent="0.3">
      <c r="E681" s="19"/>
    </row>
    <row r="682" spans="5:5" s="22" customFormat="1" ht="13.8" x14ac:dyDescent="0.3">
      <c r="E682" s="19"/>
    </row>
    <row r="683" spans="5:5" s="22" customFormat="1" ht="13.8" x14ac:dyDescent="0.3">
      <c r="E683" s="19"/>
    </row>
    <row r="684" spans="5:5" s="22" customFormat="1" ht="13.8" x14ac:dyDescent="0.3">
      <c r="E684" s="19"/>
    </row>
    <row r="685" spans="5:5" s="22" customFormat="1" ht="13.8" x14ac:dyDescent="0.3">
      <c r="E685" s="19"/>
    </row>
    <row r="686" spans="5:5" s="22" customFormat="1" ht="13.8" x14ac:dyDescent="0.3">
      <c r="E686" s="19"/>
    </row>
    <row r="687" spans="5:5" s="22" customFormat="1" ht="13.8" x14ac:dyDescent="0.3">
      <c r="E687" s="19"/>
    </row>
    <row r="688" spans="5:5" s="22" customFormat="1" ht="13.8" x14ac:dyDescent="0.3">
      <c r="E688" s="19"/>
    </row>
    <row r="689" spans="5:5" s="22" customFormat="1" ht="13.8" x14ac:dyDescent="0.3">
      <c r="E689" s="19"/>
    </row>
    <row r="690" spans="5:5" s="22" customFormat="1" ht="13.8" x14ac:dyDescent="0.3">
      <c r="E690" s="19"/>
    </row>
    <row r="691" spans="5:5" s="22" customFormat="1" ht="13.8" x14ac:dyDescent="0.3">
      <c r="E691" s="19"/>
    </row>
    <row r="692" spans="5:5" s="22" customFormat="1" ht="13.8" x14ac:dyDescent="0.3">
      <c r="E692" s="19"/>
    </row>
    <row r="693" spans="5:5" s="22" customFormat="1" ht="13.8" x14ac:dyDescent="0.3">
      <c r="E693" s="19"/>
    </row>
    <row r="694" spans="5:5" s="22" customFormat="1" ht="13.8" x14ac:dyDescent="0.3">
      <c r="E694" s="19"/>
    </row>
    <row r="695" spans="5:5" s="22" customFormat="1" ht="13.8" x14ac:dyDescent="0.3">
      <c r="E695" s="19"/>
    </row>
    <row r="696" spans="5:5" s="22" customFormat="1" ht="13.8" x14ac:dyDescent="0.3">
      <c r="E696" s="19"/>
    </row>
    <row r="697" spans="5:5" s="22" customFormat="1" ht="13.8" x14ac:dyDescent="0.3">
      <c r="E697" s="19"/>
    </row>
    <row r="698" spans="5:5" s="22" customFormat="1" ht="13.8" x14ac:dyDescent="0.3">
      <c r="E698" s="19"/>
    </row>
    <row r="699" spans="5:5" s="22" customFormat="1" ht="13.8" x14ac:dyDescent="0.3">
      <c r="E699" s="19"/>
    </row>
    <row r="700" spans="5:5" s="22" customFormat="1" ht="13.8" x14ac:dyDescent="0.3">
      <c r="E700" s="19"/>
    </row>
    <row r="701" spans="5:5" s="22" customFormat="1" ht="13.8" x14ac:dyDescent="0.3">
      <c r="E701" s="19"/>
    </row>
    <row r="702" spans="5:5" s="22" customFormat="1" ht="13.8" x14ac:dyDescent="0.3">
      <c r="E702" s="19"/>
    </row>
    <row r="703" spans="5:5" s="22" customFormat="1" ht="13.8" x14ac:dyDescent="0.3">
      <c r="E703" s="19"/>
    </row>
    <row r="704" spans="5:5" s="22" customFormat="1" ht="13.8" x14ac:dyDescent="0.3">
      <c r="E704" s="19"/>
    </row>
    <row r="705" spans="5:5" s="22" customFormat="1" ht="13.8" x14ac:dyDescent="0.3">
      <c r="E705" s="19"/>
    </row>
    <row r="706" spans="5:5" s="22" customFormat="1" ht="13.8" x14ac:dyDescent="0.3">
      <c r="E706" s="19"/>
    </row>
    <row r="707" spans="5:5" s="22" customFormat="1" ht="13.8" x14ac:dyDescent="0.3">
      <c r="E707" s="19"/>
    </row>
    <row r="708" spans="5:5" s="22" customFormat="1" ht="13.8" x14ac:dyDescent="0.3">
      <c r="E708" s="19"/>
    </row>
    <row r="709" spans="5:5" s="22" customFormat="1" ht="13.8" x14ac:dyDescent="0.3">
      <c r="E709" s="19"/>
    </row>
    <row r="710" spans="5:5" s="22" customFormat="1" ht="13.8" x14ac:dyDescent="0.3">
      <c r="E710" s="19"/>
    </row>
    <row r="711" spans="5:5" s="22" customFormat="1" ht="13.8" x14ac:dyDescent="0.3">
      <c r="E711" s="19"/>
    </row>
    <row r="712" spans="5:5" s="22" customFormat="1" ht="13.8" x14ac:dyDescent="0.3">
      <c r="E712" s="19"/>
    </row>
    <row r="713" spans="5:5" s="22" customFormat="1" ht="13.8" x14ac:dyDescent="0.3">
      <c r="E713" s="19"/>
    </row>
    <row r="714" spans="5:5" s="22" customFormat="1" ht="13.8" x14ac:dyDescent="0.3">
      <c r="E714" s="19"/>
    </row>
    <row r="715" spans="5:5" s="22" customFormat="1" ht="13.8" x14ac:dyDescent="0.3">
      <c r="E715" s="19"/>
    </row>
    <row r="716" spans="5:5" s="22" customFormat="1" ht="13.8" x14ac:dyDescent="0.3">
      <c r="E716" s="19"/>
    </row>
    <row r="717" spans="5:5" s="22" customFormat="1" ht="13.8" x14ac:dyDescent="0.3">
      <c r="E717" s="19"/>
    </row>
    <row r="718" spans="5:5" s="22" customFormat="1" ht="13.8" x14ac:dyDescent="0.3">
      <c r="E718" s="19"/>
    </row>
    <row r="719" spans="5:5" s="22" customFormat="1" ht="13.8" x14ac:dyDescent="0.3">
      <c r="E719" s="19"/>
    </row>
    <row r="720" spans="5:5" s="22" customFormat="1" ht="13.8" x14ac:dyDescent="0.3">
      <c r="E720" s="19"/>
    </row>
    <row r="721" spans="5:5" s="22" customFormat="1" ht="13.8" x14ac:dyDescent="0.3">
      <c r="E721" s="19"/>
    </row>
    <row r="722" spans="5:5" s="22" customFormat="1" ht="13.8" x14ac:dyDescent="0.3">
      <c r="E722" s="19"/>
    </row>
    <row r="723" spans="5:5" s="22" customFormat="1" ht="13.8" x14ac:dyDescent="0.3">
      <c r="E723" s="19"/>
    </row>
    <row r="724" spans="5:5" s="22" customFormat="1" ht="13.8" x14ac:dyDescent="0.3">
      <c r="E724" s="19"/>
    </row>
    <row r="725" spans="5:5" s="22" customFormat="1" ht="13.8" x14ac:dyDescent="0.3">
      <c r="E725" s="19"/>
    </row>
    <row r="726" spans="5:5" s="22" customFormat="1" ht="13.8" x14ac:dyDescent="0.3">
      <c r="E726" s="19"/>
    </row>
    <row r="727" spans="5:5" s="22" customFormat="1" ht="13.8" x14ac:dyDescent="0.3">
      <c r="E727" s="19"/>
    </row>
    <row r="728" spans="5:5" s="22" customFormat="1" ht="13.8" x14ac:dyDescent="0.3">
      <c r="E728" s="19"/>
    </row>
    <row r="729" spans="5:5" s="22" customFormat="1" ht="13.8" x14ac:dyDescent="0.3">
      <c r="E729" s="19"/>
    </row>
    <row r="730" spans="5:5" s="22" customFormat="1" ht="13.8" x14ac:dyDescent="0.3">
      <c r="E730" s="19"/>
    </row>
    <row r="731" spans="5:5" s="22" customFormat="1" ht="13.8" x14ac:dyDescent="0.3">
      <c r="E731" s="19"/>
    </row>
    <row r="732" spans="5:5" s="22" customFormat="1" ht="13.8" x14ac:dyDescent="0.3">
      <c r="E732" s="19"/>
    </row>
    <row r="733" spans="5:5" s="22" customFormat="1" ht="13.8" x14ac:dyDescent="0.3">
      <c r="E733" s="19"/>
    </row>
    <row r="734" spans="5:5" s="22" customFormat="1" ht="13.8" x14ac:dyDescent="0.3">
      <c r="E734" s="19"/>
    </row>
    <row r="735" spans="5:5" s="22" customFormat="1" ht="13.8" x14ac:dyDescent="0.3">
      <c r="E735" s="19"/>
    </row>
    <row r="736" spans="5:5" s="22" customFormat="1" ht="13.8" x14ac:dyDescent="0.3">
      <c r="E736" s="19"/>
    </row>
    <row r="737" spans="5:5" s="22" customFormat="1" ht="13.8" x14ac:dyDescent="0.3">
      <c r="E737" s="19"/>
    </row>
    <row r="738" spans="5:5" s="22" customFormat="1" ht="13.8" x14ac:dyDescent="0.3">
      <c r="E738" s="19"/>
    </row>
    <row r="739" spans="5:5" s="22" customFormat="1" ht="13.8" x14ac:dyDescent="0.3">
      <c r="E739" s="19"/>
    </row>
    <row r="740" spans="5:5" s="22" customFormat="1" ht="13.8" x14ac:dyDescent="0.3">
      <c r="E740" s="19"/>
    </row>
    <row r="741" spans="5:5" s="22" customFormat="1" ht="13.8" x14ac:dyDescent="0.3">
      <c r="E741" s="19"/>
    </row>
    <row r="742" spans="5:5" s="22" customFormat="1" ht="13.8" x14ac:dyDescent="0.3">
      <c r="E742" s="19"/>
    </row>
    <row r="743" spans="5:5" s="22" customFormat="1" ht="13.8" x14ac:dyDescent="0.3">
      <c r="E743" s="19"/>
    </row>
    <row r="744" spans="5:5" s="22" customFormat="1" ht="13.8" x14ac:dyDescent="0.3">
      <c r="E744" s="19"/>
    </row>
    <row r="745" spans="5:5" s="22" customFormat="1" ht="13.8" x14ac:dyDescent="0.3">
      <c r="E745" s="19"/>
    </row>
    <row r="746" spans="5:5" s="22" customFormat="1" ht="13.8" x14ac:dyDescent="0.3">
      <c r="E746" s="19"/>
    </row>
    <row r="747" spans="5:5" s="22" customFormat="1" ht="13.8" x14ac:dyDescent="0.3">
      <c r="E747" s="19"/>
    </row>
    <row r="748" spans="5:5" s="22" customFormat="1" ht="13.8" x14ac:dyDescent="0.3">
      <c r="E748" s="19"/>
    </row>
    <row r="749" spans="5:5" s="22" customFormat="1" ht="13.8" x14ac:dyDescent="0.3">
      <c r="E749" s="19"/>
    </row>
    <row r="750" spans="5:5" s="22" customFormat="1" ht="13.8" x14ac:dyDescent="0.3">
      <c r="E750" s="19"/>
    </row>
    <row r="751" spans="5:5" s="22" customFormat="1" ht="13.8" x14ac:dyDescent="0.3">
      <c r="E751" s="19"/>
    </row>
    <row r="752" spans="5:5" s="22" customFormat="1" ht="13.8" x14ac:dyDescent="0.3">
      <c r="E752" s="19"/>
    </row>
    <row r="753" spans="5:5" s="22" customFormat="1" ht="13.8" x14ac:dyDescent="0.3">
      <c r="E753" s="19"/>
    </row>
    <row r="754" spans="5:5" s="22" customFormat="1" ht="13.8" x14ac:dyDescent="0.3">
      <c r="E754" s="19"/>
    </row>
    <row r="755" spans="5:5" s="22" customFormat="1" ht="13.8" x14ac:dyDescent="0.3">
      <c r="E755" s="19"/>
    </row>
    <row r="756" spans="5:5" s="22" customFormat="1" ht="13.8" x14ac:dyDescent="0.3">
      <c r="E756" s="19"/>
    </row>
    <row r="757" spans="5:5" s="22" customFormat="1" ht="13.8" x14ac:dyDescent="0.3">
      <c r="E757" s="19"/>
    </row>
    <row r="758" spans="5:5" s="22" customFormat="1" ht="13.8" x14ac:dyDescent="0.3">
      <c r="E758" s="19"/>
    </row>
    <row r="759" spans="5:5" s="22" customFormat="1" ht="13.8" x14ac:dyDescent="0.3">
      <c r="E759" s="19"/>
    </row>
    <row r="760" spans="5:5" s="22" customFormat="1" ht="13.8" x14ac:dyDescent="0.3">
      <c r="E760" s="19"/>
    </row>
    <row r="761" spans="5:5" s="22" customFormat="1" ht="13.8" x14ac:dyDescent="0.3">
      <c r="E761" s="19"/>
    </row>
    <row r="762" spans="5:5" s="22" customFormat="1" ht="13.8" x14ac:dyDescent="0.3">
      <c r="E762" s="19"/>
    </row>
    <row r="763" spans="5:5" s="22" customFormat="1" ht="13.8" x14ac:dyDescent="0.3">
      <c r="E763" s="19"/>
    </row>
    <row r="764" spans="5:5" s="22" customFormat="1" ht="13.8" x14ac:dyDescent="0.3">
      <c r="E764" s="19"/>
    </row>
    <row r="765" spans="5:5" s="22" customFormat="1" ht="13.8" x14ac:dyDescent="0.3">
      <c r="E765" s="19"/>
    </row>
    <row r="766" spans="5:5" s="22" customFormat="1" ht="13.8" x14ac:dyDescent="0.3">
      <c r="E766" s="19"/>
    </row>
    <row r="767" spans="5:5" s="22" customFormat="1" ht="13.8" x14ac:dyDescent="0.3">
      <c r="E767" s="19"/>
    </row>
    <row r="768" spans="5:5" s="22" customFormat="1" ht="13.8" x14ac:dyDescent="0.3">
      <c r="E768" s="19"/>
    </row>
    <row r="769" spans="5:5" s="22" customFormat="1" ht="13.8" x14ac:dyDescent="0.3">
      <c r="E769" s="19"/>
    </row>
    <row r="770" spans="5:5" s="22" customFormat="1" ht="13.8" x14ac:dyDescent="0.3">
      <c r="E770" s="19"/>
    </row>
    <row r="771" spans="5:5" s="22" customFormat="1" ht="13.8" x14ac:dyDescent="0.3">
      <c r="E771" s="19"/>
    </row>
    <row r="772" spans="5:5" s="22" customFormat="1" ht="13.8" x14ac:dyDescent="0.3">
      <c r="E772" s="19"/>
    </row>
    <row r="773" spans="5:5" s="22" customFormat="1" ht="13.8" x14ac:dyDescent="0.3">
      <c r="E773" s="19"/>
    </row>
    <row r="774" spans="5:5" s="22" customFormat="1" ht="13.8" x14ac:dyDescent="0.3">
      <c r="E774" s="19"/>
    </row>
    <row r="775" spans="5:5" s="22" customFormat="1" ht="13.8" x14ac:dyDescent="0.3">
      <c r="E775" s="19"/>
    </row>
    <row r="776" spans="5:5" s="22" customFormat="1" ht="13.8" x14ac:dyDescent="0.3">
      <c r="E776" s="19"/>
    </row>
    <row r="777" spans="5:5" s="22" customFormat="1" ht="13.8" x14ac:dyDescent="0.3">
      <c r="E777" s="19"/>
    </row>
    <row r="778" spans="5:5" s="22" customFormat="1" ht="13.8" x14ac:dyDescent="0.3">
      <c r="E778" s="19"/>
    </row>
    <row r="779" spans="5:5" s="22" customFormat="1" ht="13.8" x14ac:dyDescent="0.3">
      <c r="E779" s="19"/>
    </row>
    <row r="780" spans="5:5" s="22" customFormat="1" ht="13.8" x14ac:dyDescent="0.3">
      <c r="E780" s="19"/>
    </row>
    <row r="781" spans="5:5" s="22" customFormat="1" ht="13.8" x14ac:dyDescent="0.3">
      <c r="E781" s="19"/>
    </row>
    <row r="782" spans="5:5" s="22" customFormat="1" ht="13.8" x14ac:dyDescent="0.3">
      <c r="E782" s="19"/>
    </row>
    <row r="783" spans="5:5" s="22" customFormat="1" ht="13.8" x14ac:dyDescent="0.3">
      <c r="E783" s="19"/>
    </row>
    <row r="784" spans="5:5" s="22" customFormat="1" ht="13.8" x14ac:dyDescent="0.3">
      <c r="E784" s="19"/>
    </row>
    <row r="785" spans="5:5" s="22" customFormat="1" ht="13.8" x14ac:dyDescent="0.3">
      <c r="E785" s="19"/>
    </row>
    <row r="786" spans="5:5" s="22" customFormat="1" ht="13.8" x14ac:dyDescent="0.3">
      <c r="E786" s="19"/>
    </row>
    <row r="787" spans="5:5" s="22" customFormat="1" ht="13.8" x14ac:dyDescent="0.3">
      <c r="E787" s="19"/>
    </row>
    <row r="788" spans="5:5" s="22" customFormat="1" ht="13.8" x14ac:dyDescent="0.3">
      <c r="E788" s="19"/>
    </row>
    <row r="789" spans="5:5" s="22" customFormat="1" ht="13.8" x14ac:dyDescent="0.3">
      <c r="E789" s="19"/>
    </row>
    <row r="790" spans="5:5" s="22" customFormat="1" ht="13.8" x14ac:dyDescent="0.3">
      <c r="E790" s="19"/>
    </row>
    <row r="791" spans="5:5" s="22" customFormat="1" ht="13.8" x14ac:dyDescent="0.3">
      <c r="E791" s="19"/>
    </row>
    <row r="792" spans="5:5" s="22" customFormat="1" ht="13.8" x14ac:dyDescent="0.3">
      <c r="E792" s="19"/>
    </row>
    <row r="793" spans="5:5" s="22" customFormat="1" ht="13.8" x14ac:dyDescent="0.3">
      <c r="E793" s="19"/>
    </row>
    <row r="794" spans="5:5" s="22" customFormat="1" ht="13.8" x14ac:dyDescent="0.3">
      <c r="E794" s="19"/>
    </row>
    <row r="795" spans="5:5" s="22" customFormat="1" ht="13.8" x14ac:dyDescent="0.3">
      <c r="E795" s="19"/>
    </row>
    <row r="796" spans="5:5" s="22" customFormat="1" ht="13.8" x14ac:dyDescent="0.3">
      <c r="E796" s="19"/>
    </row>
    <row r="797" spans="5:5" s="22" customFormat="1" ht="13.8" x14ac:dyDescent="0.3">
      <c r="E797" s="19"/>
    </row>
    <row r="798" spans="5:5" s="22" customFormat="1" ht="13.8" x14ac:dyDescent="0.3">
      <c r="E798" s="19"/>
    </row>
    <row r="799" spans="5:5" s="22" customFormat="1" ht="13.8" x14ac:dyDescent="0.3">
      <c r="E799" s="19"/>
    </row>
    <row r="800" spans="5:5" s="22" customFormat="1" ht="13.8" x14ac:dyDescent="0.3">
      <c r="E800" s="19"/>
    </row>
    <row r="801" spans="5:5" s="22" customFormat="1" ht="13.8" x14ac:dyDescent="0.3">
      <c r="E801" s="19"/>
    </row>
    <row r="802" spans="5:5" s="22" customFormat="1" ht="13.8" x14ac:dyDescent="0.3">
      <c r="E802" s="19"/>
    </row>
    <row r="803" spans="5:5" s="22" customFormat="1" ht="13.8" x14ac:dyDescent="0.3">
      <c r="E803" s="19"/>
    </row>
    <row r="804" spans="5:5" s="22" customFormat="1" ht="13.8" x14ac:dyDescent="0.3">
      <c r="E804" s="19"/>
    </row>
    <row r="805" spans="5:5" s="22" customFormat="1" ht="13.8" x14ac:dyDescent="0.3">
      <c r="E805" s="19"/>
    </row>
    <row r="806" spans="5:5" s="22" customFormat="1" ht="13.8" x14ac:dyDescent="0.3">
      <c r="E806" s="19"/>
    </row>
    <row r="807" spans="5:5" s="22" customFormat="1" ht="13.8" x14ac:dyDescent="0.3">
      <c r="E807" s="19"/>
    </row>
    <row r="808" spans="5:5" s="22" customFormat="1" ht="13.8" x14ac:dyDescent="0.3">
      <c r="E808" s="19"/>
    </row>
    <row r="809" spans="5:5" s="22" customFormat="1" ht="13.8" x14ac:dyDescent="0.3">
      <c r="E809" s="19"/>
    </row>
    <row r="810" spans="5:5" s="22" customFormat="1" ht="13.8" x14ac:dyDescent="0.3">
      <c r="E810" s="19"/>
    </row>
    <row r="811" spans="5:5" s="22" customFormat="1" ht="13.8" x14ac:dyDescent="0.3">
      <c r="E811" s="19"/>
    </row>
    <row r="812" spans="5:5" s="22" customFormat="1" ht="13.8" x14ac:dyDescent="0.3">
      <c r="E812" s="19"/>
    </row>
    <row r="813" spans="5:5" s="22" customFormat="1" ht="13.8" x14ac:dyDescent="0.3">
      <c r="E813" s="19"/>
    </row>
    <row r="814" spans="5:5" s="22" customFormat="1" ht="13.8" x14ac:dyDescent="0.3">
      <c r="E814" s="19"/>
    </row>
    <row r="815" spans="5:5" s="22" customFormat="1" ht="13.8" x14ac:dyDescent="0.3">
      <c r="E815" s="19"/>
    </row>
    <row r="816" spans="5:5" s="22" customFormat="1" ht="13.8" x14ac:dyDescent="0.3">
      <c r="E816" s="19"/>
    </row>
    <row r="817" spans="5:5" s="22" customFormat="1" ht="13.8" x14ac:dyDescent="0.3">
      <c r="E817" s="19"/>
    </row>
    <row r="818" spans="5:5" s="22" customFormat="1" ht="13.8" x14ac:dyDescent="0.3">
      <c r="E818" s="19"/>
    </row>
    <row r="819" spans="5:5" s="22" customFormat="1" ht="13.8" x14ac:dyDescent="0.3">
      <c r="E819" s="19"/>
    </row>
    <row r="820" spans="5:5" s="22" customFormat="1" ht="13.8" x14ac:dyDescent="0.3">
      <c r="E820" s="19"/>
    </row>
    <row r="821" spans="5:5" s="22" customFormat="1" ht="13.8" x14ac:dyDescent="0.3">
      <c r="E821" s="19"/>
    </row>
    <row r="822" spans="5:5" s="22" customFormat="1" ht="13.8" x14ac:dyDescent="0.3">
      <c r="E822" s="19"/>
    </row>
    <row r="823" spans="5:5" s="22" customFormat="1" ht="13.8" x14ac:dyDescent="0.3">
      <c r="E823" s="19"/>
    </row>
    <row r="824" spans="5:5" s="22" customFormat="1" ht="13.8" x14ac:dyDescent="0.3">
      <c r="E824" s="19"/>
    </row>
    <row r="825" spans="5:5" s="22" customFormat="1" ht="13.8" x14ac:dyDescent="0.3">
      <c r="E825" s="19"/>
    </row>
    <row r="826" spans="5:5" s="22" customFormat="1" ht="13.8" x14ac:dyDescent="0.3">
      <c r="E826" s="19"/>
    </row>
    <row r="827" spans="5:5" s="22" customFormat="1" ht="13.8" x14ac:dyDescent="0.3">
      <c r="E827" s="19"/>
    </row>
    <row r="828" spans="5:5" s="22" customFormat="1" ht="13.8" x14ac:dyDescent="0.3">
      <c r="E828" s="19"/>
    </row>
    <row r="829" spans="5:5" s="22" customFormat="1" ht="13.8" x14ac:dyDescent="0.3">
      <c r="E829" s="19"/>
    </row>
    <row r="830" spans="5:5" s="22" customFormat="1" ht="13.8" x14ac:dyDescent="0.3">
      <c r="E830" s="19"/>
    </row>
    <row r="831" spans="5:5" s="22" customFormat="1" ht="13.8" x14ac:dyDescent="0.3">
      <c r="E831" s="19"/>
    </row>
    <row r="832" spans="5:5" s="22" customFormat="1" ht="13.8" x14ac:dyDescent="0.3">
      <c r="E832" s="19"/>
    </row>
    <row r="833" spans="5:5" s="22" customFormat="1" ht="13.8" x14ac:dyDescent="0.3">
      <c r="E833" s="19"/>
    </row>
    <row r="834" spans="5:5" s="22" customFormat="1" ht="13.8" x14ac:dyDescent="0.3">
      <c r="E834" s="19"/>
    </row>
    <row r="835" spans="5:5" s="22" customFormat="1" ht="13.8" x14ac:dyDescent="0.3">
      <c r="E835" s="19"/>
    </row>
    <row r="836" spans="5:5" s="22" customFormat="1" ht="13.8" x14ac:dyDescent="0.3">
      <c r="E836" s="19"/>
    </row>
    <row r="837" spans="5:5" s="22" customFormat="1" ht="13.8" x14ac:dyDescent="0.3">
      <c r="E837" s="19"/>
    </row>
    <row r="838" spans="5:5" s="22" customFormat="1" ht="13.8" x14ac:dyDescent="0.3">
      <c r="E838" s="19"/>
    </row>
    <row r="839" spans="5:5" s="22" customFormat="1" ht="13.8" x14ac:dyDescent="0.3">
      <c r="E839" s="19"/>
    </row>
    <row r="840" spans="5:5" s="22" customFormat="1" ht="13.8" x14ac:dyDescent="0.3">
      <c r="E840" s="19"/>
    </row>
    <row r="841" spans="5:5" s="22" customFormat="1" ht="13.8" x14ac:dyDescent="0.3">
      <c r="E841" s="19"/>
    </row>
    <row r="842" spans="5:5" s="22" customFormat="1" ht="13.8" x14ac:dyDescent="0.3">
      <c r="E842" s="19"/>
    </row>
    <row r="843" spans="5:5" s="22" customFormat="1" ht="13.8" x14ac:dyDescent="0.3">
      <c r="E843" s="19"/>
    </row>
    <row r="844" spans="5:5" s="22" customFormat="1" ht="13.8" x14ac:dyDescent="0.3">
      <c r="E844" s="19"/>
    </row>
    <row r="845" spans="5:5" s="22" customFormat="1" ht="13.8" x14ac:dyDescent="0.3">
      <c r="E845" s="19"/>
    </row>
    <row r="846" spans="5:5" s="22" customFormat="1" ht="13.8" x14ac:dyDescent="0.3">
      <c r="E846" s="19"/>
    </row>
    <row r="847" spans="5:5" s="22" customFormat="1" ht="13.8" x14ac:dyDescent="0.3">
      <c r="E847" s="19"/>
    </row>
    <row r="848" spans="5:5" s="22" customFormat="1" ht="13.8" x14ac:dyDescent="0.3">
      <c r="E848" s="19"/>
    </row>
    <row r="849" spans="5:5" s="22" customFormat="1" ht="13.8" x14ac:dyDescent="0.3">
      <c r="E849" s="19"/>
    </row>
    <row r="850" spans="5:5" s="22" customFormat="1" ht="13.8" x14ac:dyDescent="0.3">
      <c r="E850" s="19"/>
    </row>
    <row r="851" spans="5:5" s="22" customFormat="1" ht="13.8" x14ac:dyDescent="0.3">
      <c r="E851" s="19"/>
    </row>
    <row r="852" spans="5:5" s="22" customFormat="1" ht="13.8" x14ac:dyDescent="0.3">
      <c r="E852" s="19"/>
    </row>
    <row r="853" spans="5:5" s="22" customFormat="1" ht="13.8" x14ac:dyDescent="0.3">
      <c r="E853" s="19"/>
    </row>
    <row r="854" spans="5:5" s="22" customFormat="1" ht="13.8" x14ac:dyDescent="0.3">
      <c r="E854" s="19"/>
    </row>
    <row r="855" spans="5:5" s="22" customFormat="1" ht="13.8" x14ac:dyDescent="0.3">
      <c r="E855" s="19"/>
    </row>
    <row r="856" spans="5:5" s="22" customFormat="1" ht="13.8" x14ac:dyDescent="0.3">
      <c r="E856" s="19"/>
    </row>
    <row r="857" spans="5:5" s="22" customFormat="1" ht="13.8" x14ac:dyDescent="0.3">
      <c r="E857" s="19"/>
    </row>
    <row r="858" spans="5:5" s="22" customFormat="1" ht="13.8" x14ac:dyDescent="0.3">
      <c r="E858" s="19"/>
    </row>
    <row r="859" spans="5:5" s="22" customFormat="1" ht="13.8" x14ac:dyDescent="0.3">
      <c r="E859" s="19"/>
    </row>
    <row r="860" spans="5:5" s="22" customFormat="1" ht="13.8" x14ac:dyDescent="0.3">
      <c r="E860" s="19"/>
    </row>
    <row r="861" spans="5:5" s="22" customFormat="1" ht="13.8" x14ac:dyDescent="0.3">
      <c r="E861" s="19"/>
    </row>
    <row r="862" spans="5:5" s="22" customFormat="1" ht="13.8" x14ac:dyDescent="0.3">
      <c r="E862" s="19"/>
    </row>
    <row r="863" spans="5:5" s="22" customFormat="1" ht="13.8" x14ac:dyDescent="0.3">
      <c r="E863" s="19"/>
    </row>
    <row r="864" spans="5:5" s="22" customFormat="1" ht="13.8" x14ac:dyDescent="0.3">
      <c r="E864" s="19"/>
    </row>
    <row r="865" spans="5:5" s="22" customFormat="1" ht="13.8" x14ac:dyDescent="0.3">
      <c r="E865" s="19"/>
    </row>
    <row r="866" spans="5:5" s="22" customFormat="1" ht="13.8" x14ac:dyDescent="0.3">
      <c r="E866" s="19"/>
    </row>
    <row r="867" spans="5:5" s="22" customFormat="1" ht="13.8" x14ac:dyDescent="0.3">
      <c r="E867" s="19"/>
    </row>
    <row r="868" spans="5:5" s="22" customFormat="1" ht="13.8" x14ac:dyDescent="0.3">
      <c r="E868" s="19"/>
    </row>
    <row r="869" spans="5:5" s="22" customFormat="1" ht="13.8" x14ac:dyDescent="0.3">
      <c r="E869" s="19"/>
    </row>
    <row r="870" spans="5:5" s="22" customFormat="1" ht="13.8" x14ac:dyDescent="0.3">
      <c r="E870" s="19"/>
    </row>
    <row r="871" spans="5:5" s="22" customFormat="1" ht="13.8" x14ac:dyDescent="0.3">
      <c r="E871" s="19"/>
    </row>
    <row r="872" spans="5:5" s="22" customFormat="1" ht="13.8" x14ac:dyDescent="0.3">
      <c r="E872" s="19"/>
    </row>
    <row r="873" spans="5:5" s="22" customFormat="1" ht="13.8" x14ac:dyDescent="0.3">
      <c r="E873" s="19"/>
    </row>
    <row r="874" spans="5:5" s="22" customFormat="1" ht="13.8" x14ac:dyDescent="0.3">
      <c r="E874" s="19"/>
    </row>
    <row r="875" spans="5:5" s="22" customFormat="1" ht="13.8" x14ac:dyDescent="0.3">
      <c r="E875" s="19"/>
    </row>
    <row r="876" spans="5:5" s="22" customFormat="1" ht="13.8" x14ac:dyDescent="0.3">
      <c r="E876" s="19"/>
    </row>
    <row r="877" spans="5:5" s="22" customFormat="1" ht="13.8" x14ac:dyDescent="0.3">
      <c r="E877" s="19"/>
    </row>
    <row r="878" spans="5:5" s="22" customFormat="1" ht="13.8" x14ac:dyDescent="0.3">
      <c r="E878" s="19"/>
    </row>
    <row r="879" spans="5:5" s="22" customFormat="1" ht="13.8" x14ac:dyDescent="0.3">
      <c r="E879" s="19"/>
    </row>
    <row r="880" spans="5:5" s="22" customFormat="1" ht="13.8" x14ac:dyDescent="0.3">
      <c r="E880" s="19"/>
    </row>
    <row r="881" spans="5:5" s="22" customFormat="1" ht="13.8" x14ac:dyDescent="0.3">
      <c r="E881" s="19"/>
    </row>
    <row r="882" spans="5:5" s="22" customFormat="1" ht="13.8" x14ac:dyDescent="0.3">
      <c r="E882" s="19"/>
    </row>
    <row r="883" spans="5:5" s="22" customFormat="1" ht="13.8" x14ac:dyDescent="0.3">
      <c r="E883" s="19"/>
    </row>
    <row r="884" spans="5:5" s="22" customFormat="1" ht="13.8" x14ac:dyDescent="0.3">
      <c r="E884" s="19"/>
    </row>
    <row r="885" spans="5:5" s="22" customFormat="1" ht="13.8" x14ac:dyDescent="0.3">
      <c r="E885" s="19"/>
    </row>
    <row r="886" spans="5:5" s="22" customFormat="1" ht="13.8" x14ac:dyDescent="0.3">
      <c r="E886" s="19"/>
    </row>
    <row r="887" spans="5:5" s="22" customFormat="1" ht="13.8" x14ac:dyDescent="0.3">
      <c r="E887" s="19"/>
    </row>
    <row r="888" spans="5:5" s="22" customFormat="1" ht="13.8" x14ac:dyDescent="0.3">
      <c r="E888" s="19"/>
    </row>
    <row r="889" spans="5:5" s="22" customFormat="1" ht="13.8" x14ac:dyDescent="0.3">
      <c r="E889" s="19"/>
    </row>
    <row r="890" spans="5:5" s="22" customFormat="1" ht="13.8" x14ac:dyDescent="0.3">
      <c r="E890" s="19"/>
    </row>
    <row r="891" spans="5:5" s="22" customFormat="1" ht="13.8" x14ac:dyDescent="0.3">
      <c r="E891" s="19"/>
    </row>
    <row r="892" spans="5:5" s="22" customFormat="1" ht="13.8" x14ac:dyDescent="0.3">
      <c r="E892" s="19"/>
    </row>
    <row r="893" spans="5:5" s="22" customFormat="1" ht="13.8" x14ac:dyDescent="0.3">
      <c r="E893" s="19"/>
    </row>
    <row r="894" spans="5:5" s="22" customFormat="1" ht="13.8" x14ac:dyDescent="0.3">
      <c r="E894" s="19"/>
    </row>
    <row r="895" spans="5:5" s="22" customFormat="1" ht="13.8" x14ac:dyDescent="0.3">
      <c r="E895" s="19"/>
    </row>
    <row r="896" spans="5:5" s="22" customFormat="1" ht="13.8" x14ac:dyDescent="0.3">
      <c r="E896" s="19"/>
    </row>
    <row r="897" spans="5:5" s="22" customFormat="1" ht="13.8" x14ac:dyDescent="0.3">
      <c r="E897" s="19"/>
    </row>
    <row r="898" spans="5:5" s="22" customFormat="1" ht="13.8" x14ac:dyDescent="0.3">
      <c r="E898" s="19"/>
    </row>
    <row r="899" spans="5:5" s="22" customFormat="1" ht="13.8" x14ac:dyDescent="0.3">
      <c r="E899" s="19"/>
    </row>
    <row r="900" spans="5:5" s="22" customFormat="1" ht="13.8" x14ac:dyDescent="0.3">
      <c r="E900" s="19"/>
    </row>
    <row r="901" spans="5:5" s="22" customFormat="1" ht="13.8" x14ac:dyDescent="0.3">
      <c r="E901" s="19"/>
    </row>
    <row r="902" spans="5:5" s="22" customFormat="1" ht="13.8" x14ac:dyDescent="0.3">
      <c r="E902" s="19"/>
    </row>
    <row r="903" spans="5:5" s="22" customFormat="1" ht="13.8" x14ac:dyDescent="0.3">
      <c r="E903" s="19"/>
    </row>
    <row r="904" spans="5:5" s="22" customFormat="1" ht="13.8" x14ac:dyDescent="0.3">
      <c r="E904" s="19"/>
    </row>
    <row r="905" spans="5:5" s="22" customFormat="1" ht="13.8" x14ac:dyDescent="0.3">
      <c r="E905" s="19"/>
    </row>
    <row r="906" spans="5:5" s="22" customFormat="1" ht="13.8" x14ac:dyDescent="0.3">
      <c r="E906" s="19"/>
    </row>
    <row r="907" spans="5:5" s="22" customFormat="1" ht="13.8" x14ac:dyDescent="0.3">
      <c r="E907" s="19"/>
    </row>
    <row r="908" spans="5:5" s="22" customFormat="1" ht="13.8" x14ac:dyDescent="0.3">
      <c r="E908" s="19"/>
    </row>
    <row r="909" spans="5:5" s="22" customFormat="1" ht="13.8" x14ac:dyDescent="0.3">
      <c r="E909" s="19"/>
    </row>
    <row r="910" spans="5:5" s="22" customFormat="1" ht="13.8" x14ac:dyDescent="0.3">
      <c r="E910" s="19"/>
    </row>
    <row r="911" spans="5:5" s="22" customFormat="1" ht="13.8" x14ac:dyDescent="0.3">
      <c r="E911" s="19"/>
    </row>
    <row r="912" spans="5:5" s="22" customFormat="1" ht="13.8" x14ac:dyDescent="0.3">
      <c r="E912" s="19"/>
    </row>
    <row r="913" spans="5:5" s="22" customFormat="1" ht="13.8" x14ac:dyDescent="0.3">
      <c r="E913" s="19"/>
    </row>
    <row r="914" spans="5:5" s="22" customFormat="1" ht="13.8" x14ac:dyDescent="0.3">
      <c r="E914" s="19"/>
    </row>
    <row r="915" spans="5:5" s="22" customFormat="1" ht="13.8" x14ac:dyDescent="0.3">
      <c r="E915" s="19"/>
    </row>
    <row r="916" spans="5:5" s="22" customFormat="1" ht="13.8" x14ac:dyDescent="0.3">
      <c r="E916" s="19"/>
    </row>
    <row r="917" spans="5:5" s="22" customFormat="1" ht="13.8" x14ac:dyDescent="0.3">
      <c r="E917" s="19"/>
    </row>
    <row r="918" spans="5:5" s="22" customFormat="1" ht="13.8" x14ac:dyDescent="0.3">
      <c r="E918" s="19"/>
    </row>
    <row r="919" spans="5:5" s="22" customFormat="1" ht="13.8" x14ac:dyDescent="0.3">
      <c r="E919" s="19"/>
    </row>
    <row r="920" spans="5:5" s="22" customFormat="1" ht="13.8" x14ac:dyDescent="0.3">
      <c r="E920" s="19"/>
    </row>
    <row r="921" spans="5:5" s="22" customFormat="1" ht="13.8" x14ac:dyDescent="0.3">
      <c r="E921" s="19"/>
    </row>
    <row r="922" spans="5:5" s="22" customFormat="1" ht="13.8" x14ac:dyDescent="0.3">
      <c r="E922" s="19"/>
    </row>
    <row r="923" spans="5:5" s="22" customFormat="1" ht="13.8" x14ac:dyDescent="0.3">
      <c r="E923" s="19"/>
    </row>
    <row r="924" spans="5:5" s="22" customFormat="1" ht="13.8" x14ac:dyDescent="0.3">
      <c r="E924" s="19"/>
    </row>
    <row r="925" spans="5:5" s="22" customFormat="1" ht="13.8" x14ac:dyDescent="0.3">
      <c r="E925" s="19"/>
    </row>
    <row r="926" spans="5:5" s="22" customFormat="1" ht="13.8" x14ac:dyDescent="0.3">
      <c r="E926" s="19"/>
    </row>
    <row r="927" spans="5:5" s="22" customFormat="1" ht="13.8" x14ac:dyDescent="0.3">
      <c r="E927" s="19"/>
    </row>
    <row r="928" spans="5:5" s="22" customFormat="1" ht="13.8" x14ac:dyDescent="0.3">
      <c r="E928" s="19"/>
    </row>
    <row r="929" spans="5:5" s="22" customFormat="1" ht="13.8" x14ac:dyDescent="0.3">
      <c r="E929" s="19"/>
    </row>
    <row r="930" spans="5:5" s="22" customFormat="1" ht="13.8" x14ac:dyDescent="0.3">
      <c r="E930" s="19"/>
    </row>
    <row r="931" spans="5:5" s="22" customFormat="1" ht="13.8" x14ac:dyDescent="0.3">
      <c r="E931" s="19"/>
    </row>
    <row r="932" spans="5:5" s="22" customFormat="1" ht="13.8" x14ac:dyDescent="0.3">
      <c r="E932" s="19"/>
    </row>
    <row r="933" spans="5:5" s="22" customFormat="1" ht="13.8" x14ac:dyDescent="0.3">
      <c r="E933" s="19"/>
    </row>
    <row r="934" spans="5:5" s="22" customFormat="1" ht="13.8" x14ac:dyDescent="0.3">
      <c r="E934" s="19"/>
    </row>
    <row r="935" spans="5:5" s="22" customFormat="1" ht="13.8" x14ac:dyDescent="0.3">
      <c r="E935" s="19"/>
    </row>
    <row r="936" spans="5:5" s="22" customFormat="1" ht="13.8" x14ac:dyDescent="0.3">
      <c r="E936" s="19"/>
    </row>
    <row r="937" spans="5:5" s="22" customFormat="1" ht="13.8" x14ac:dyDescent="0.3">
      <c r="E937" s="19"/>
    </row>
    <row r="938" spans="5:5" s="22" customFormat="1" ht="13.8" x14ac:dyDescent="0.3">
      <c r="E938" s="19"/>
    </row>
    <row r="939" spans="5:5" s="22" customFormat="1" ht="13.8" x14ac:dyDescent="0.3">
      <c r="E939" s="19"/>
    </row>
    <row r="940" spans="5:5" s="22" customFormat="1" ht="13.8" x14ac:dyDescent="0.3">
      <c r="E940" s="19"/>
    </row>
    <row r="941" spans="5:5" s="22" customFormat="1" ht="13.8" x14ac:dyDescent="0.3">
      <c r="E941" s="19"/>
    </row>
    <row r="942" spans="5:5" s="22" customFormat="1" ht="13.8" x14ac:dyDescent="0.3">
      <c r="E942" s="19"/>
    </row>
    <row r="943" spans="5:5" s="22" customFormat="1" ht="13.8" x14ac:dyDescent="0.3">
      <c r="E943" s="19"/>
    </row>
    <row r="944" spans="5:5" s="22" customFormat="1" ht="13.8" x14ac:dyDescent="0.3">
      <c r="E944" s="19"/>
    </row>
    <row r="945" spans="5:5" s="22" customFormat="1" ht="13.8" x14ac:dyDescent="0.3">
      <c r="E945" s="19"/>
    </row>
    <row r="946" spans="5:5" s="22" customFormat="1" ht="13.8" x14ac:dyDescent="0.3">
      <c r="E946" s="19"/>
    </row>
    <row r="947" spans="5:5" s="22" customFormat="1" ht="13.8" x14ac:dyDescent="0.3">
      <c r="E947" s="19"/>
    </row>
    <row r="948" spans="5:5" s="22" customFormat="1" ht="13.8" x14ac:dyDescent="0.3">
      <c r="E948" s="19"/>
    </row>
    <row r="949" spans="5:5" s="22" customFormat="1" ht="13.8" x14ac:dyDescent="0.3">
      <c r="E949" s="19"/>
    </row>
    <row r="950" spans="5:5" s="22" customFormat="1" ht="13.8" x14ac:dyDescent="0.3">
      <c r="E950" s="19"/>
    </row>
    <row r="951" spans="5:5" s="22" customFormat="1" ht="13.8" x14ac:dyDescent="0.3">
      <c r="E951" s="19"/>
    </row>
    <row r="952" spans="5:5" s="22" customFormat="1" ht="13.8" x14ac:dyDescent="0.3">
      <c r="E952" s="19"/>
    </row>
    <row r="953" spans="5:5" s="22" customFormat="1" ht="13.8" x14ac:dyDescent="0.3">
      <c r="E953" s="19"/>
    </row>
    <row r="954" spans="5:5" s="22" customFormat="1" ht="13.8" x14ac:dyDescent="0.3">
      <c r="E954" s="19"/>
    </row>
    <row r="955" spans="5:5" s="22" customFormat="1" ht="13.8" x14ac:dyDescent="0.3">
      <c r="E955" s="19"/>
    </row>
    <row r="956" spans="5:5" s="22" customFormat="1" ht="13.8" x14ac:dyDescent="0.3">
      <c r="E956" s="19"/>
    </row>
    <row r="957" spans="5:5" s="22" customFormat="1" ht="13.8" x14ac:dyDescent="0.3">
      <c r="E957" s="19"/>
    </row>
    <row r="958" spans="5:5" s="22" customFormat="1" ht="13.8" x14ac:dyDescent="0.3">
      <c r="E958" s="19"/>
    </row>
    <row r="959" spans="5:5" s="22" customFormat="1" ht="13.8" x14ac:dyDescent="0.3">
      <c r="E959" s="19"/>
    </row>
    <row r="960" spans="5:5" s="22" customFormat="1" ht="13.8" x14ac:dyDescent="0.3">
      <c r="E960" s="19"/>
    </row>
    <row r="961" spans="5:5" s="22" customFormat="1" ht="13.8" x14ac:dyDescent="0.3">
      <c r="E961" s="19"/>
    </row>
    <row r="962" spans="5:5" s="22" customFormat="1" ht="13.8" x14ac:dyDescent="0.3">
      <c r="E962" s="19"/>
    </row>
    <row r="963" spans="5:5" s="22" customFormat="1" ht="13.8" x14ac:dyDescent="0.3">
      <c r="E963" s="19"/>
    </row>
    <row r="964" spans="5:5" s="22" customFormat="1" ht="13.8" x14ac:dyDescent="0.3">
      <c r="E964" s="19"/>
    </row>
    <row r="965" spans="5:5" s="22" customFormat="1" ht="13.8" x14ac:dyDescent="0.3">
      <c r="E965" s="19"/>
    </row>
    <row r="966" spans="5:5" s="22" customFormat="1" ht="13.8" x14ac:dyDescent="0.3">
      <c r="E966" s="19"/>
    </row>
    <row r="967" spans="5:5" s="22" customFormat="1" ht="13.8" x14ac:dyDescent="0.3">
      <c r="E967" s="19"/>
    </row>
    <row r="968" spans="5:5" s="22" customFormat="1" ht="13.8" x14ac:dyDescent="0.3">
      <c r="E968" s="19"/>
    </row>
    <row r="969" spans="5:5" s="22" customFormat="1" ht="13.8" x14ac:dyDescent="0.3">
      <c r="E969" s="19"/>
    </row>
    <row r="970" spans="5:5" s="22" customFormat="1" ht="13.8" x14ac:dyDescent="0.3">
      <c r="E970" s="19"/>
    </row>
    <row r="971" spans="5:5" s="22" customFormat="1" ht="13.8" x14ac:dyDescent="0.3">
      <c r="E971" s="19"/>
    </row>
    <row r="972" spans="5:5" s="22" customFormat="1" ht="13.8" x14ac:dyDescent="0.3">
      <c r="E972" s="19"/>
    </row>
    <row r="973" spans="5:5" s="22" customFormat="1" ht="13.8" x14ac:dyDescent="0.3">
      <c r="E973" s="19"/>
    </row>
    <row r="974" spans="5:5" s="22" customFormat="1" ht="13.8" x14ac:dyDescent="0.3">
      <c r="E974" s="19"/>
    </row>
    <row r="975" spans="5:5" s="22" customFormat="1" ht="13.8" x14ac:dyDescent="0.3">
      <c r="E975" s="19"/>
    </row>
    <row r="976" spans="5:5" s="22" customFormat="1" ht="13.8" x14ac:dyDescent="0.3">
      <c r="E976" s="19"/>
    </row>
    <row r="977" spans="5:5" s="22" customFormat="1" ht="13.8" x14ac:dyDescent="0.3">
      <c r="E977" s="19"/>
    </row>
    <row r="978" spans="5:5" s="22" customFormat="1" ht="13.8" x14ac:dyDescent="0.3">
      <c r="E978" s="19"/>
    </row>
    <row r="979" spans="5:5" s="22" customFormat="1" ht="13.8" x14ac:dyDescent="0.3">
      <c r="E979" s="19"/>
    </row>
    <row r="980" spans="5:5" s="22" customFormat="1" ht="13.8" x14ac:dyDescent="0.3">
      <c r="E980" s="19"/>
    </row>
    <row r="981" spans="5:5" s="22" customFormat="1" ht="13.8" x14ac:dyDescent="0.3">
      <c r="E981" s="19"/>
    </row>
    <row r="982" spans="5:5" s="22" customFormat="1" ht="13.8" x14ac:dyDescent="0.3">
      <c r="E982" s="19"/>
    </row>
    <row r="983" spans="5:5" s="22" customFormat="1" ht="13.8" x14ac:dyDescent="0.3">
      <c r="E983" s="19"/>
    </row>
    <row r="984" spans="5:5" s="22" customFormat="1" ht="13.8" x14ac:dyDescent="0.3">
      <c r="E984" s="19"/>
    </row>
    <row r="985" spans="5:5" s="22" customFormat="1" ht="13.8" x14ac:dyDescent="0.3">
      <c r="E985" s="19"/>
    </row>
    <row r="986" spans="5:5" s="22" customFormat="1" ht="13.8" x14ac:dyDescent="0.3">
      <c r="E986" s="19"/>
    </row>
    <row r="987" spans="5:5" s="22" customFormat="1" ht="13.8" x14ac:dyDescent="0.3">
      <c r="E987" s="19"/>
    </row>
    <row r="988" spans="5:5" s="22" customFormat="1" ht="13.8" x14ac:dyDescent="0.3">
      <c r="E988" s="19"/>
    </row>
    <row r="989" spans="5:5" s="22" customFormat="1" ht="13.8" x14ac:dyDescent="0.3">
      <c r="E989" s="19"/>
    </row>
    <row r="990" spans="5:5" s="22" customFormat="1" ht="13.8" x14ac:dyDescent="0.3">
      <c r="E990" s="19"/>
    </row>
    <row r="991" spans="5:5" s="22" customFormat="1" ht="13.8" x14ac:dyDescent="0.3">
      <c r="E991" s="19"/>
    </row>
    <row r="992" spans="5:5" s="22" customFormat="1" ht="13.8" x14ac:dyDescent="0.3">
      <c r="E992" s="19"/>
    </row>
    <row r="993" spans="5:5" s="22" customFormat="1" ht="13.8" x14ac:dyDescent="0.3">
      <c r="E993" s="19"/>
    </row>
    <row r="994" spans="5:5" s="22" customFormat="1" ht="13.8" x14ac:dyDescent="0.3">
      <c r="E994" s="19"/>
    </row>
    <row r="995" spans="5:5" s="22" customFormat="1" ht="13.8" x14ac:dyDescent="0.3">
      <c r="E995" s="19"/>
    </row>
    <row r="996" spans="5:5" s="22" customFormat="1" ht="13.8" x14ac:dyDescent="0.3">
      <c r="E996" s="19"/>
    </row>
    <row r="997" spans="5:5" s="22" customFormat="1" ht="13.8" x14ac:dyDescent="0.3">
      <c r="E997" s="19"/>
    </row>
    <row r="998" spans="5:5" s="22" customFormat="1" ht="13.8" x14ac:dyDescent="0.3">
      <c r="E998" s="19"/>
    </row>
    <row r="999" spans="5:5" s="22" customFormat="1" ht="13.8" x14ac:dyDescent="0.3">
      <c r="E999" s="19"/>
    </row>
    <row r="1000" spans="5:5" s="22" customFormat="1" ht="13.8" x14ac:dyDescent="0.3">
      <c r="E1000" s="19"/>
    </row>
    <row r="1001" spans="5:5" s="22" customFormat="1" ht="13.8" x14ac:dyDescent="0.3">
      <c r="E1001" s="19"/>
    </row>
    <row r="1002" spans="5:5" s="22" customFormat="1" ht="13.8" x14ac:dyDescent="0.3">
      <c r="E1002" s="19"/>
    </row>
    <row r="1003" spans="5:5" s="22" customFormat="1" ht="13.8" x14ac:dyDescent="0.3">
      <c r="E1003" s="19"/>
    </row>
    <row r="1004" spans="5:5" s="22" customFormat="1" ht="13.8" x14ac:dyDescent="0.3">
      <c r="E1004" s="19"/>
    </row>
    <row r="1005" spans="5:5" s="22" customFormat="1" ht="13.8" x14ac:dyDescent="0.3">
      <c r="E1005" s="19"/>
    </row>
    <row r="1006" spans="5:5" s="22" customFormat="1" ht="13.8" x14ac:dyDescent="0.3">
      <c r="E1006" s="19"/>
    </row>
    <row r="1007" spans="5:5" s="22" customFormat="1" ht="13.8" x14ac:dyDescent="0.3">
      <c r="E1007" s="19"/>
    </row>
    <row r="1008" spans="5:5" s="22" customFormat="1" ht="13.8" x14ac:dyDescent="0.3">
      <c r="E1008" s="19"/>
    </row>
    <row r="1009" spans="5:5" s="22" customFormat="1" ht="13.8" x14ac:dyDescent="0.3">
      <c r="E1009" s="19"/>
    </row>
    <row r="1010" spans="5:5" s="22" customFormat="1" ht="13.8" x14ac:dyDescent="0.3">
      <c r="E1010" s="19"/>
    </row>
    <row r="1011" spans="5:5" s="22" customFormat="1" ht="13.8" x14ac:dyDescent="0.3">
      <c r="E1011" s="19"/>
    </row>
    <row r="1012" spans="5:5" s="22" customFormat="1" ht="13.8" x14ac:dyDescent="0.3">
      <c r="E1012" s="19"/>
    </row>
    <row r="1013" spans="5:5" s="22" customFormat="1" ht="13.8" x14ac:dyDescent="0.3">
      <c r="E1013" s="19"/>
    </row>
    <row r="1014" spans="5:5" s="22" customFormat="1" ht="13.8" x14ac:dyDescent="0.3">
      <c r="E1014" s="19"/>
    </row>
    <row r="1015" spans="5:5" s="22" customFormat="1" ht="13.8" x14ac:dyDescent="0.3">
      <c r="E1015" s="19"/>
    </row>
    <row r="1016" spans="5:5" s="22" customFormat="1" ht="13.8" x14ac:dyDescent="0.3">
      <c r="E1016" s="19"/>
    </row>
    <row r="1017" spans="5:5" s="22" customFormat="1" ht="13.8" x14ac:dyDescent="0.3">
      <c r="E1017" s="19"/>
    </row>
    <row r="1018" spans="5:5" s="22" customFormat="1" ht="13.8" x14ac:dyDescent="0.3">
      <c r="E1018" s="19"/>
    </row>
    <row r="1019" spans="5:5" s="22" customFormat="1" ht="13.8" x14ac:dyDescent="0.3">
      <c r="E1019" s="19"/>
    </row>
    <row r="1020" spans="5:5" s="22" customFormat="1" ht="13.8" x14ac:dyDescent="0.3">
      <c r="E1020" s="19"/>
    </row>
    <row r="1021" spans="5:5" s="22" customFormat="1" ht="13.8" x14ac:dyDescent="0.3">
      <c r="E1021" s="19"/>
    </row>
    <row r="1022" spans="5:5" s="22" customFormat="1" ht="13.8" x14ac:dyDescent="0.3">
      <c r="E1022" s="19"/>
    </row>
    <row r="1023" spans="5:5" s="22" customFormat="1" ht="13.8" x14ac:dyDescent="0.3">
      <c r="E1023" s="19"/>
    </row>
    <row r="1024" spans="5:5" s="22" customFormat="1" ht="13.8" x14ac:dyDescent="0.3">
      <c r="E1024" s="19"/>
    </row>
    <row r="1025" spans="5:5" s="22" customFormat="1" ht="13.8" x14ac:dyDescent="0.3">
      <c r="E1025" s="19"/>
    </row>
    <row r="1026" spans="5:5" s="22" customFormat="1" ht="13.8" x14ac:dyDescent="0.3">
      <c r="E1026" s="19"/>
    </row>
    <row r="1027" spans="5:5" s="22" customFormat="1" ht="13.8" x14ac:dyDescent="0.3">
      <c r="E1027" s="19"/>
    </row>
    <row r="1028" spans="5:5" s="22" customFormat="1" ht="13.8" x14ac:dyDescent="0.3">
      <c r="E1028" s="19"/>
    </row>
    <row r="1029" spans="5:5" s="22" customFormat="1" ht="13.8" x14ac:dyDescent="0.3">
      <c r="E1029" s="19"/>
    </row>
    <row r="1030" spans="5:5" s="22" customFormat="1" ht="13.8" x14ac:dyDescent="0.3">
      <c r="E1030" s="19"/>
    </row>
    <row r="1031" spans="5:5" s="22" customFormat="1" ht="13.8" x14ac:dyDescent="0.3">
      <c r="E1031" s="19"/>
    </row>
    <row r="1032" spans="5:5" s="22" customFormat="1" ht="13.8" x14ac:dyDescent="0.3">
      <c r="E1032" s="19"/>
    </row>
    <row r="1033" spans="5:5" s="22" customFormat="1" ht="13.8" x14ac:dyDescent="0.3">
      <c r="E1033" s="19"/>
    </row>
    <row r="1034" spans="5:5" s="22" customFormat="1" ht="13.8" x14ac:dyDescent="0.3">
      <c r="E1034" s="19"/>
    </row>
    <row r="1035" spans="5:5" s="22" customFormat="1" ht="13.8" x14ac:dyDescent="0.3">
      <c r="E1035" s="19"/>
    </row>
    <row r="1036" spans="5:5" s="22" customFormat="1" ht="13.8" x14ac:dyDescent="0.3">
      <c r="E1036" s="19"/>
    </row>
    <row r="1037" spans="5:5" s="22" customFormat="1" ht="13.8" x14ac:dyDescent="0.3">
      <c r="E1037" s="19"/>
    </row>
    <row r="1038" spans="5:5" s="22" customFormat="1" ht="13.8" x14ac:dyDescent="0.3">
      <c r="E1038" s="19"/>
    </row>
    <row r="1039" spans="5:5" s="22" customFormat="1" ht="13.8" x14ac:dyDescent="0.3">
      <c r="E1039" s="19"/>
    </row>
    <row r="1040" spans="5:5" s="22" customFormat="1" ht="13.8" x14ac:dyDescent="0.3">
      <c r="E1040" s="19"/>
    </row>
    <row r="1041" spans="5:5" s="22" customFormat="1" ht="13.8" x14ac:dyDescent="0.3">
      <c r="E1041" s="19"/>
    </row>
    <row r="1042" spans="5:5" s="22" customFormat="1" ht="13.8" x14ac:dyDescent="0.3">
      <c r="E1042" s="19"/>
    </row>
    <row r="1043" spans="5:5" s="22" customFormat="1" ht="13.8" x14ac:dyDescent="0.3">
      <c r="E1043" s="19"/>
    </row>
    <row r="1044" spans="5:5" s="22" customFormat="1" ht="13.8" x14ac:dyDescent="0.3">
      <c r="E1044" s="19"/>
    </row>
    <row r="1045" spans="5:5" s="22" customFormat="1" ht="13.8" x14ac:dyDescent="0.3">
      <c r="E1045" s="19"/>
    </row>
    <row r="1046" spans="5:5" s="22" customFormat="1" ht="13.8" x14ac:dyDescent="0.3">
      <c r="E1046" s="19"/>
    </row>
    <row r="1047" spans="5:5" s="22" customFormat="1" ht="13.8" x14ac:dyDescent="0.3">
      <c r="E1047" s="19"/>
    </row>
    <row r="1048" spans="5:5" s="22" customFormat="1" ht="13.8" x14ac:dyDescent="0.3">
      <c r="E1048" s="19"/>
    </row>
    <row r="1049" spans="5:5" s="22" customFormat="1" ht="13.8" x14ac:dyDescent="0.3">
      <c r="E1049" s="19"/>
    </row>
    <row r="1050" spans="5:5" s="22" customFormat="1" ht="13.8" x14ac:dyDescent="0.3">
      <c r="E1050" s="19"/>
    </row>
    <row r="1051" spans="5:5" s="22" customFormat="1" ht="13.8" x14ac:dyDescent="0.3">
      <c r="E1051" s="19"/>
    </row>
    <row r="1052" spans="5:5" s="22" customFormat="1" ht="13.8" x14ac:dyDescent="0.3">
      <c r="E1052" s="19"/>
    </row>
    <row r="1053" spans="5:5" s="22" customFormat="1" ht="13.8" x14ac:dyDescent="0.3">
      <c r="E1053" s="19"/>
    </row>
    <row r="1054" spans="5:5" s="22" customFormat="1" ht="13.8" x14ac:dyDescent="0.3">
      <c r="E1054" s="19"/>
    </row>
    <row r="1055" spans="5:5" s="22" customFormat="1" ht="13.8" x14ac:dyDescent="0.3">
      <c r="E1055" s="19"/>
    </row>
    <row r="1056" spans="5:5" s="22" customFormat="1" ht="13.8" x14ac:dyDescent="0.3">
      <c r="E1056" s="19"/>
    </row>
    <row r="1057" spans="5:5" s="22" customFormat="1" ht="13.8" x14ac:dyDescent="0.3">
      <c r="E1057" s="19"/>
    </row>
    <row r="1058" spans="5:5" s="22" customFormat="1" ht="13.8" x14ac:dyDescent="0.3">
      <c r="E1058" s="19"/>
    </row>
    <row r="1059" spans="5:5" s="22" customFormat="1" ht="13.8" x14ac:dyDescent="0.3">
      <c r="E1059" s="19"/>
    </row>
    <row r="1060" spans="5:5" s="22" customFormat="1" ht="13.8" x14ac:dyDescent="0.3">
      <c r="E1060" s="19"/>
    </row>
    <row r="1061" spans="5:5" s="22" customFormat="1" ht="13.8" x14ac:dyDescent="0.3">
      <c r="E1061" s="19"/>
    </row>
    <row r="1062" spans="5:5" s="22" customFormat="1" ht="13.8" x14ac:dyDescent="0.3">
      <c r="E1062" s="19"/>
    </row>
    <row r="1063" spans="5:5" s="22" customFormat="1" ht="13.8" x14ac:dyDescent="0.3">
      <c r="E1063" s="19"/>
    </row>
    <row r="1064" spans="5:5" s="22" customFormat="1" ht="13.8" x14ac:dyDescent="0.3">
      <c r="E1064" s="19"/>
    </row>
    <row r="1065" spans="5:5" s="22" customFormat="1" ht="13.8" x14ac:dyDescent="0.3">
      <c r="E1065" s="19"/>
    </row>
    <row r="1066" spans="5:5" s="22" customFormat="1" ht="13.8" x14ac:dyDescent="0.3">
      <c r="E1066" s="19"/>
    </row>
    <row r="1067" spans="5:5" s="22" customFormat="1" ht="13.8" x14ac:dyDescent="0.3">
      <c r="E1067" s="19"/>
    </row>
    <row r="1068" spans="5:5" s="22" customFormat="1" ht="13.8" x14ac:dyDescent="0.3">
      <c r="E1068" s="19"/>
    </row>
    <row r="1069" spans="5:5" s="22" customFormat="1" ht="13.8" x14ac:dyDescent="0.3">
      <c r="E1069" s="19"/>
    </row>
    <row r="1070" spans="5:5" s="22" customFormat="1" ht="13.8" x14ac:dyDescent="0.3">
      <c r="E1070" s="19"/>
    </row>
    <row r="1071" spans="5:5" s="22" customFormat="1" ht="13.8" x14ac:dyDescent="0.3">
      <c r="E1071" s="19"/>
    </row>
    <row r="1072" spans="5:5" s="22" customFormat="1" ht="13.8" x14ac:dyDescent="0.3">
      <c r="E1072" s="19"/>
    </row>
    <row r="1073" spans="5:5" s="22" customFormat="1" ht="13.8" x14ac:dyDescent="0.3">
      <c r="E1073" s="19"/>
    </row>
    <row r="1074" spans="5:5" s="22" customFormat="1" ht="13.8" x14ac:dyDescent="0.3">
      <c r="E1074" s="19"/>
    </row>
    <row r="1075" spans="5:5" s="22" customFormat="1" ht="13.8" x14ac:dyDescent="0.3">
      <c r="E1075" s="19"/>
    </row>
    <row r="1076" spans="5:5" s="22" customFormat="1" ht="13.8" x14ac:dyDescent="0.3">
      <c r="E1076" s="19"/>
    </row>
    <row r="1077" spans="5:5" s="22" customFormat="1" ht="13.8" x14ac:dyDescent="0.3">
      <c r="E1077" s="19"/>
    </row>
    <row r="1078" spans="5:5" s="22" customFormat="1" ht="13.8" x14ac:dyDescent="0.3">
      <c r="E1078" s="19"/>
    </row>
    <row r="1079" spans="5:5" s="22" customFormat="1" ht="13.8" x14ac:dyDescent="0.3">
      <c r="E1079" s="19"/>
    </row>
    <row r="1080" spans="5:5" s="22" customFormat="1" ht="13.8" x14ac:dyDescent="0.3">
      <c r="E1080" s="19"/>
    </row>
    <row r="1081" spans="5:5" s="22" customFormat="1" ht="13.8" x14ac:dyDescent="0.3">
      <c r="E1081" s="19"/>
    </row>
    <row r="1082" spans="5:5" s="22" customFormat="1" ht="13.8" x14ac:dyDescent="0.3">
      <c r="E1082" s="19"/>
    </row>
    <row r="1083" spans="5:5" s="22" customFormat="1" ht="13.8" x14ac:dyDescent="0.3">
      <c r="E1083" s="19"/>
    </row>
    <row r="1084" spans="5:5" s="22" customFormat="1" ht="13.8" x14ac:dyDescent="0.3">
      <c r="E1084" s="19"/>
    </row>
    <row r="1085" spans="5:5" s="22" customFormat="1" ht="13.8" x14ac:dyDescent="0.3">
      <c r="E1085" s="19"/>
    </row>
    <row r="1086" spans="5:5" s="22" customFormat="1" ht="13.8" x14ac:dyDescent="0.3">
      <c r="E1086" s="19"/>
    </row>
    <row r="1087" spans="5:5" s="22" customFormat="1" ht="13.8" x14ac:dyDescent="0.3">
      <c r="E1087" s="19"/>
    </row>
    <row r="1088" spans="5:5" s="22" customFormat="1" ht="13.8" x14ac:dyDescent="0.3">
      <c r="E1088" s="19"/>
    </row>
    <row r="1089" spans="5:5" s="22" customFormat="1" ht="13.8" x14ac:dyDescent="0.3">
      <c r="E1089" s="19"/>
    </row>
    <row r="1090" spans="5:5" s="22" customFormat="1" ht="13.8" x14ac:dyDescent="0.3">
      <c r="E1090" s="19"/>
    </row>
    <row r="1091" spans="5:5" s="22" customFormat="1" ht="13.8" x14ac:dyDescent="0.3">
      <c r="E1091" s="19"/>
    </row>
    <row r="1092" spans="5:5" s="22" customFormat="1" ht="13.8" x14ac:dyDescent="0.3">
      <c r="E1092" s="19"/>
    </row>
    <row r="1093" spans="5:5" s="22" customFormat="1" ht="13.8" x14ac:dyDescent="0.3">
      <c r="E1093" s="19"/>
    </row>
    <row r="1094" spans="5:5" s="22" customFormat="1" ht="13.8" x14ac:dyDescent="0.3">
      <c r="E1094" s="19"/>
    </row>
    <row r="1095" spans="5:5" s="22" customFormat="1" ht="13.8" x14ac:dyDescent="0.3">
      <c r="E1095" s="19"/>
    </row>
    <row r="1096" spans="5:5" s="22" customFormat="1" ht="13.8" x14ac:dyDescent="0.3">
      <c r="E1096" s="19"/>
    </row>
    <row r="1097" spans="5:5" s="22" customFormat="1" ht="13.8" x14ac:dyDescent="0.3">
      <c r="E1097" s="19"/>
    </row>
    <row r="1098" spans="5:5" s="22" customFormat="1" ht="13.8" x14ac:dyDescent="0.3">
      <c r="E1098" s="19"/>
    </row>
    <row r="1099" spans="5:5" s="22" customFormat="1" ht="13.8" x14ac:dyDescent="0.3">
      <c r="E1099" s="19"/>
    </row>
    <row r="1100" spans="5:5" s="22" customFormat="1" ht="13.8" x14ac:dyDescent="0.3">
      <c r="E1100" s="19"/>
    </row>
    <row r="1101" spans="5:5" s="22" customFormat="1" ht="13.8" x14ac:dyDescent="0.3">
      <c r="E1101" s="19"/>
    </row>
    <row r="1102" spans="5:5" s="22" customFormat="1" ht="13.8" x14ac:dyDescent="0.3">
      <c r="E1102" s="19"/>
    </row>
    <row r="1103" spans="5:5" s="22" customFormat="1" ht="13.8" x14ac:dyDescent="0.3">
      <c r="E1103" s="19"/>
    </row>
    <row r="1104" spans="5:5" s="22" customFormat="1" ht="13.8" x14ac:dyDescent="0.3">
      <c r="E1104" s="19"/>
    </row>
    <row r="1105" spans="5:5" s="22" customFormat="1" ht="13.8" x14ac:dyDescent="0.3">
      <c r="E1105" s="19"/>
    </row>
    <row r="1106" spans="5:5" s="22" customFormat="1" ht="13.8" x14ac:dyDescent="0.3">
      <c r="E1106" s="19"/>
    </row>
    <row r="1107" spans="5:5" s="22" customFormat="1" ht="13.8" x14ac:dyDescent="0.3">
      <c r="E1107" s="19"/>
    </row>
    <row r="1108" spans="5:5" s="22" customFormat="1" ht="13.8" x14ac:dyDescent="0.3">
      <c r="E1108" s="19"/>
    </row>
    <row r="1109" spans="5:5" s="22" customFormat="1" ht="13.8" x14ac:dyDescent="0.3">
      <c r="E1109" s="19"/>
    </row>
    <row r="1110" spans="5:5" s="22" customFormat="1" ht="13.8" x14ac:dyDescent="0.3">
      <c r="E1110" s="19"/>
    </row>
    <row r="1111" spans="5:5" s="22" customFormat="1" ht="13.8" x14ac:dyDescent="0.3">
      <c r="E1111" s="19"/>
    </row>
    <row r="1112" spans="5:5" s="22" customFormat="1" ht="13.8" x14ac:dyDescent="0.3">
      <c r="E1112" s="19"/>
    </row>
    <row r="1113" spans="5:5" s="22" customFormat="1" ht="13.8" x14ac:dyDescent="0.3">
      <c r="E1113" s="19"/>
    </row>
    <row r="1114" spans="5:5" s="22" customFormat="1" ht="13.8" x14ac:dyDescent="0.3">
      <c r="E1114" s="19"/>
    </row>
    <row r="1115" spans="5:5" s="22" customFormat="1" ht="13.8" x14ac:dyDescent="0.3">
      <c r="E1115" s="19"/>
    </row>
    <row r="1116" spans="5:5" s="22" customFormat="1" ht="13.8" x14ac:dyDescent="0.3">
      <c r="E1116" s="19"/>
    </row>
    <row r="1117" spans="5:5" s="22" customFormat="1" ht="13.8" x14ac:dyDescent="0.3">
      <c r="E1117" s="19"/>
    </row>
    <row r="1118" spans="5:5" s="22" customFormat="1" ht="13.8" x14ac:dyDescent="0.3">
      <c r="E1118" s="19"/>
    </row>
    <row r="1119" spans="5:5" s="22" customFormat="1" ht="13.8" x14ac:dyDescent="0.3">
      <c r="E1119" s="19"/>
    </row>
    <row r="1120" spans="5:5" s="22" customFormat="1" ht="13.8" x14ac:dyDescent="0.3">
      <c r="E1120" s="19"/>
    </row>
    <row r="1121" spans="5:5" s="22" customFormat="1" ht="13.8" x14ac:dyDescent="0.3">
      <c r="E1121" s="19"/>
    </row>
    <row r="1122" spans="5:5" s="22" customFormat="1" ht="13.8" x14ac:dyDescent="0.3">
      <c r="E1122" s="19"/>
    </row>
    <row r="1123" spans="5:5" s="22" customFormat="1" ht="13.8" x14ac:dyDescent="0.3">
      <c r="E1123" s="19"/>
    </row>
    <row r="1124" spans="5:5" s="22" customFormat="1" ht="13.8" x14ac:dyDescent="0.3">
      <c r="E1124" s="19"/>
    </row>
    <row r="1125" spans="5:5" s="22" customFormat="1" ht="13.8" x14ac:dyDescent="0.3">
      <c r="E1125" s="19"/>
    </row>
    <row r="1126" spans="5:5" s="22" customFormat="1" ht="13.8" x14ac:dyDescent="0.3">
      <c r="E1126" s="19"/>
    </row>
    <row r="1127" spans="5:5" s="22" customFormat="1" ht="13.8" x14ac:dyDescent="0.3">
      <c r="E1127" s="19"/>
    </row>
    <row r="1128" spans="5:5" s="22" customFormat="1" ht="13.8" x14ac:dyDescent="0.3">
      <c r="E1128" s="19"/>
    </row>
    <row r="1129" spans="5:5" s="22" customFormat="1" ht="13.8" x14ac:dyDescent="0.3">
      <c r="E1129" s="19"/>
    </row>
    <row r="1130" spans="5:5" s="22" customFormat="1" ht="13.8" x14ac:dyDescent="0.3">
      <c r="E1130" s="19"/>
    </row>
    <row r="1131" spans="5:5" s="22" customFormat="1" ht="13.8" x14ac:dyDescent="0.3">
      <c r="E1131" s="19"/>
    </row>
    <row r="1132" spans="5:5" s="22" customFormat="1" ht="13.8" x14ac:dyDescent="0.3">
      <c r="E1132" s="19"/>
    </row>
    <row r="1133" spans="5:5" s="22" customFormat="1" ht="13.8" x14ac:dyDescent="0.3">
      <c r="E1133" s="19"/>
    </row>
    <row r="1134" spans="5:5" s="22" customFormat="1" ht="13.8" x14ac:dyDescent="0.3">
      <c r="E1134" s="19"/>
    </row>
    <row r="1135" spans="5:5" s="22" customFormat="1" ht="13.8" x14ac:dyDescent="0.3">
      <c r="E1135" s="19"/>
    </row>
    <row r="1136" spans="5:5" s="22" customFormat="1" ht="13.8" x14ac:dyDescent="0.3">
      <c r="E1136" s="19"/>
    </row>
    <row r="1137" spans="5:5" s="22" customFormat="1" ht="13.8" x14ac:dyDescent="0.3">
      <c r="E1137" s="19"/>
    </row>
    <row r="1138" spans="5:5" s="22" customFormat="1" ht="13.8" x14ac:dyDescent="0.3">
      <c r="E1138" s="19"/>
    </row>
    <row r="1139" spans="5:5" s="22" customFormat="1" ht="13.8" x14ac:dyDescent="0.3">
      <c r="E1139" s="19"/>
    </row>
    <row r="1140" spans="5:5" s="22" customFormat="1" ht="13.8" x14ac:dyDescent="0.3">
      <c r="E1140" s="19"/>
    </row>
    <row r="1141" spans="5:5" s="22" customFormat="1" ht="13.8" x14ac:dyDescent="0.3">
      <c r="E1141" s="19"/>
    </row>
    <row r="1142" spans="5:5" s="22" customFormat="1" ht="13.8" x14ac:dyDescent="0.3">
      <c r="E1142" s="19"/>
    </row>
    <row r="1143" spans="5:5" s="22" customFormat="1" ht="13.8" x14ac:dyDescent="0.3">
      <c r="E1143" s="19"/>
    </row>
    <row r="1144" spans="5:5" s="22" customFormat="1" ht="13.8" x14ac:dyDescent="0.3">
      <c r="E1144" s="19"/>
    </row>
    <row r="1145" spans="5:5" s="22" customFormat="1" ht="13.8" x14ac:dyDescent="0.3">
      <c r="E1145" s="19"/>
    </row>
    <row r="1146" spans="5:5" s="22" customFormat="1" ht="13.8" x14ac:dyDescent="0.3">
      <c r="E1146" s="19"/>
    </row>
    <row r="1147" spans="5:5" s="22" customFormat="1" ht="13.8" x14ac:dyDescent="0.3">
      <c r="E1147" s="19"/>
    </row>
    <row r="1148" spans="5:5" s="22" customFormat="1" ht="13.8" x14ac:dyDescent="0.3">
      <c r="E1148" s="19"/>
    </row>
    <row r="1149" spans="5:5" s="22" customFormat="1" ht="13.8" x14ac:dyDescent="0.3">
      <c r="E1149" s="19"/>
    </row>
    <row r="1150" spans="5:5" s="22" customFormat="1" ht="13.8" x14ac:dyDescent="0.3">
      <c r="E1150" s="19"/>
    </row>
    <row r="1151" spans="5:5" s="22" customFormat="1" ht="13.8" x14ac:dyDescent="0.3">
      <c r="E1151" s="19"/>
    </row>
    <row r="1152" spans="5:5" s="22" customFormat="1" ht="13.8" x14ac:dyDescent="0.3">
      <c r="E1152" s="19"/>
    </row>
    <row r="1153" spans="5:5" s="22" customFormat="1" ht="13.8" x14ac:dyDescent="0.3">
      <c r="E1153" s="19"/>
    </row>
    <row r="1154" spans="5:5" s="22" customFormat="1" ht="13.8" x14ac:dyDescent="0.3">
      <c r="E1154" s="19"/>
    </row>
    <row r="1155" spans="5:5" s="22" customFormat="1" ht="13.8" x14ac:dyDescent="0.3">
      <c r="E1155" s="19"/>
    </row>
    <row r="1156" spans="5:5" s="22" customFormat="1" ht="13.8" x14ac:dyDescent="0.3">
      <c r="E1156" s="19"/>
    </row>
    <row r="1157" spans="5:5" s="22" customFormat="1" ht="13.8" x14ac:dyDescent="0.3">
      <c r="E1157" s="19"/>
    </row>
    <row r="1158" spans="5:5" s="22" customFormat="1" ht="13.8" x14ac:dyDescent="0.3">
      <c r="E1158" s="19"/>
    </row>
    <row r="1159" spans="5:5" s="22" customFormat="1" ht="13.8" x14ac:dyDescent="0.3">
      <c r="E1159" s="19"/>
    </row>
    <row r="1160" spans="5:5" s="22" customFormat="1" ht="13.8" x14ac:dyDescent="0.3">
      <c r="E1160" s="19"/>
    </row>
    <row r="1161" spans="5:5" s="22" customFormat="1" ht="13.8" x14ac:dyDescent="0.3">
      <c r="E1161" s="19"/>
    </row>
    <row r="1162" spans="5:5" s="22" customFormat="1" ht="13.8" x14ac:dyDescent="0.3">
      <c r="E1162" s="19"/>
    </row>
    <row r="1163" spans="5:5" s="22" customFormat="1" ht="13.8" x14ac:dyDescent="0.3">
      <c r="E1163" s="19"/>
    </row>
    <row r="1164" spans="5:5" s="22" customFormat="1" ht="13.8" x14ac:dyDescent="0.3">
      <c r="E1164" s="19"/>
    </row>
    <row r="1165" spans="5:5" s="22" customFormat="1" ht="13.8" x14ac:dyDescent="0.3">
      <c r="E1165" s="19"/>
    </row>
    <row r="1166" spans="5:5" s="22" customFormat="1" ht="13.8" x14ac:dyDescent="0.3">
      <c r="E1166" s="19"/>
    </row>
    <row r="1167" spans="5:5" s="22" customFormat="1" ht="13.8" x14ac:dyDescent="0.3">
      <c r="E1167" s="19"/>
    </row>
    <row r="1168" spans="5:5" s="22" customFormat="1" ht="13.8" x14ac:dyDescent="0.3">
      <c r="E1168" s="19"/>
    </row>
    <row r="1169" spans="5:5" s="22" customFormat="1" ht="13.8" x14ac:dyDescent="0.3">
      <c r="E1169" s="19"/>
    </row>
    <row r="1170" spans="5:5" s="22" customFormat="1" ht="13.8" x14ac:dyDescent="0.3">
      <c r="E1170" s="19"/>
    </row>
    <row r="1171" spans="5:5" s="22" customFormat="1" ht="13.8" x14ac:dyDescent="0.3">
      <c r="E1171" s="19"/>
    </row>
    <row r="1172" spans="5:5" s="22" customFormat="1" ht="13.8" x14ac:dyDescent="0.3">
      <c r="E1172" s="19"/>
    </row>
    <row r="1173" spans="5:5" s="22" customFormat="1" ht="13.8" x14ac:dyDescent="0.3">
      <c r="E1173" s="19"/>
    </row>
    <row r="1174" spans="5:5" s="22" customFormat="1" ht="13.8" x14ac:dyDescent="0.3">
      <c r="E1174" s="19"/>
    </row>
    <row r="1175" spans="5:5" s="22" customFormat="1" ht="13.8" x14ac:dyDescent="0.3">
      <c r="E1175" s="19"/>
    </row>
    <row r="1176" spans="5:5" s="22" customFormat="1" ht="13.8" x14ac:dyDescent="0.3">
      <c r="E1176" s="19"/>
    </row>
    <row r="1177" spans="5:5" s="22" customFormat="1" ht="13.8" x14ac:dyDescent="0.3">
      <c r="E1177" s="19"/>
    </row>
    <row r="1178" spans="5:5" s="22" customFormat="1" ht="13.8" x14ac:dyDescent="0.3">
      <c r="E1178" s="19"/>
    </row>
    <row r="1179" spans="5:5" s="22" customFormat="1" ht="13.8" x14ac:dyDescent="0.3">
      <c r="E1179" s="19"/>
    </row>
    <row r="1180" spans="5:5" s="22" customFormat="1" ht="13.8" x14ac:dyDescent="0.3">
      <c r="E1180" s="19"/>
    </row>
    <row r="1181" spans="5:5" s="22" customFormat="1" ht="13.8" x14ac:dyDescent="0.3">
      <c r="E1181" s="19"/>
    </row>
    <row r="1182" spans="5:5" s="22" customFormat="1" ht="13.8" x14ac:dyDescent="0.3">
      <c r="E1182" s="19"/>
    </row>
    <row r="1183" spans="5:5" s="22" customFormat="1" ht="13.8" x14ac:dyDescent="0.3">
      <c r="E1183" s="19"/>
    </row>
    <row r="1184" spans="5:5" s="22" customFormat="1" ht="13.8" x14ac:dyDescent="0.3">
      <c r="E1184" s="19"/>
    </row>
    <row r="1185" spans="5:5" s="22" customFormat="1" ht="13.8" x14ac:dyDescent="0.3">
      <c r="E1185" s="19"/>
    </row>
    <row r="1186" spans="5:5" s="22" customFormat="1" ht="13.8" x14ac:dyDescent="0.3">
      <c r="E1186" s="19"/>
    </row>
    <row r="1187" spans="5:5" s="22" customFormat="1" ht="13.8" x14ac:dyDescent="0.3">
      <c r="E1187" s="19"/>
    </row>
    <row r="1188" spans="5:5" s="22" customFormat="1" ht="13.8" x14ac:dyDescent="0.3">
      <c r="E1188" s="19"/>
    </row>
    <row r="1189" spans="5:5" s="22" customFormat="1" ht="13.8" x14ac:dyDescent="0.3">
      <c r="E1189" s="19"/>
    </row>
    <row r="1190" spans="5:5" s="22" customFormat="1" ht="13.8" x14ac:dyDescent="0.3">
      <c r="E1190" s="19"/>
    </row>
    <row r="1191" spans="5:5" s="22" customFormat="1" ht="13.8" x14ac:dyDescent="0.3">
      <c r="E1191" s="19"/>
    </row>
    <row r="1192" spans="5:5" s="22" customFormat="1" ht="13.8" x14ac:dyDescent="0.3">
      <c r="E1192" s="19"/>
    </row>
    <row r="1193" spans="5:5" s="22" customFormat="1" ht="13.8" x14ac:dyDescent="0.3">
      <c r="E1193" s="19"/>
    </row>
    <row r="1194" spans="5:5" s="22" customFormat="1" ht="13.8" x14ac:dyDescent="0.3">
      <c r="E1194" s="19"/>
    </row>
    <row r="1195" spans="5:5" s="22" customFormat="1" ht="13.8" x14ac:dyDescent="0.3">
      <c r="E1195" s="19"/>
    </row>
    <row r="1196" spans="5:5" s="22" customFormat="1" ht="13.8" x14ac:dyDescent="0.3">
      <c r="E1196" s="19"/>
    </row>
    <row r="1197" spans="5:5" s="22" customFormat="1" ht="13.8" x14ac:dyDescent="0.3">
      <c r="E1197" s="19"/>
    </row>
    <row r="1198" spans="5:5" s="22" customFormat="1" ht="13.8" x14ac:dyDescent="0.3">
      <c r="E1198" s="19"/>
    </row>
    <row r="1199" spans="5:5" s="22" customFormat="1" ht="13.8" x14ac:dyDescent="0.3">
      <c r="E1199" s="19"/>
    </row>
    <row r="1200" spans="5:5" s="22" customFormat="1" ht="13.8" x14ac:dyDescent="0.3">
      <c r="E1200" s="19"/>
    </row>
    <row r="1201" spans="5:5" s="22" customFormat="1" ht="13.8" x14ac:dyDescent="0.3">
      <c r="E1201" s="19"/>
    </row>
    <row r="1202" spans="5:5" s="22" customFormat="1" ht="13.8" x14ac:dyDescent="0.3">
      <c r="E1202" s="19"/>
    </row>
    <row r="1203" spans="5:5" s="22" customFormat="1" ht="13.8" x14ac:dyDescent="0.3">
      <c r="E1203" s="19"/>
    </row>
    <row r="1204" spans="5:5" s="22" customFormat="1" ht="13.8" x14ac:dyDescent="0.3">
      <c r="E1204" s="19"/>
    </row>
    <row r="1205" spans="5:5" s="22" customFormat="1" ht="13.8" x14ac:dyDescent="0.3">
      <c r="E1205" s="19"/>
    </row>
    <row r="1206" spans="5:5" s="22" customFormat="1" ht="13.8" x14ac:dyDescent="0.3">
      <c r="E1206" s="19"/>
    </row>
    <row r="1207" spans="5:5" s="22" customFormat="1" ht="13.8" x14ac:dyDescent="0.3">
      <c r="E1207" s="19"/>
    </row>
    <row r="1208" spans="5:5" s="22" customFormat="1" ht="13.8" x14ac:dyDescent="0.3">
      <c r="E1208" s="19"/>
    </row>
    <row r="1209" spans="5:5" s="22" customFormat="1" ht="13.8" x14ac:dyDescent="0.3">
      <c r="E1209" s="19"/>
    </row>
    <row r="1210" spans="5:5" s="22" customFormat="1" ht="13.8" x14ac:dyDescent="0.3">
      <c r="E1210" s="19"/>
    </row>
    <row r="1211" spans="5:5" s="22" customFormat="1" ht="13.8" x14ac:dyDescent="0.3">
      <c r="E1211" s="19"/>
    </row>
    <row r="1212" spans="5:5" s="22" customFormat="1" ht="13.8" x14ac:dyDescent="0.3">
      <c r="E1212" s="19"/>
    </row>
    <row r="1213" spans="5:5" s="22" customFormat="1" ht="13.8" x14ac:dyDescent="0.3">
      <c r="E1213" s="19"/>
    </row>
    <row r="1214" spans="5:5" s="22" customFormat="1" ht="13.8" x14ac:dyDescent="0.3">
      <c r="E1214" s="19"/>
    </row>
    <row r="1215" spans="5:5" s="22" customFormat="1" ht="13.8" x14ac:dyDescent="0.3">
      <c r="E1215" s="19"/>
    </row>
    <row r="1216" spans="5:5" s="22" customFormat="1" ht="13.8" x14ac:dyDescent="0.3">
      <c r="E1216" s="19"/>
    </row>
    <row r="1217" spans="5:5" s="22" customFormat="1" ht="13.8" x14ac:dyDescent="0.3">
      <c r="E1217" s="19"/>
    </row>
    <row r="1218" spans="5:5" s="22" customFormat="1" ht="13.8" x14ac:dyDescent="0.3">
      <c r="E1218" s="19"/>
    </row>
    <row r="1219" spans="5:5" s="22" customFormat="1" ht="13.8" x14ac:dyDescent="0.3">
      <c r="E1219" s="19"/>
    </row>
    <row r="1220" spans="5:5" s="22" customFormat="1" ht="13.8" x14ac:dyDescent="0.3">
      <c r="E1220" s="19"/>
    </row>
    <row r="1221" spans="5:5" s="22" customFormat="1" ht="13.8" x14ac:dyDescent="0.3">
      <c r="E1221" s="19"/>
    </row>
    <row r="1222" spans="5:5" s="22" customFormat="1" ht="13.8" x14ac:dyDescent="0.3">
      <c r="E1222" s="19"/>
    </row>
    <row r="1223" spans="5:5" s="22" customFormat="1" ht="13.8" x14ac:dyDescent="0.3">
      <c r="E1223" s="19"/>
    </row>
    <row r="1224" spans="5:5" s="22" customFormat="1" ht="13.8" x14ac:dyDescent="0.3">
      <c r="E1224" s="19"/>
    </row>
    <row r="1225" spans="5:5" s="22" customFormat="1" ht="13.8" x14ac:dyDescent="0.3">
      <c r="E1225" s="19"/>
    </row>
    <row r="1226" spans="5:5" s="22" customFormat="1" ht="13.8" x14ac:dyDescent="0.3">
      <c r="E1226" s="19"/>
    </row>
    <row r="1227" spans="5:5" s="22" customFormat="1" ht="13.8" x14ac:dyDescent="0.3">
      <c r="E1227" s="19"/>
    </row>
    <row r="1228" spans="5:5" s="22" customFormat="1" ht="13.8" x14ac:dyDescent="0.3">
      <c r="E1228" s="19"/>
    </row>
    <row r="1229" spans="5:5" s="22" customFormat="1" ht="13.8" x14ac:dyDescent="0.3">
      <c r="E1229" s="19"/>
    </row>
    <row r="1230" spans="5:5" s="22" customFormat="1" ht="13.8" x14ac:dyDescent="0.3">
      <c r="E1230" s="19"/>
    </row>
    <row r="1231" spans="5:5" s="22" customFormat="1" ht="13.8" x14ac:dyDescent="0.3">
      <c r="E1231" s="19"/>
    </row>
    <row r="1232" spans="5:5" s="22" customFormat="1" ht="13.8" x14ac:dyDescent="0.3">
      <c r="E1232" s="19"/>
    </row>
    <row r="1233" spans="5:5" s="22" customFormat="1" ht="13.8" x14ac:dyDescent="0.3">
      <c r="E1233" s="19"/>
    </row>
    <row r="1234" spans="5:5" s="22" customFormat="1" ht="13.8" x14ac:dyDescent="0.3">
      <c r="E1234" s="19"/>
    </row>
    <row r="1235" spans="5:5" s="22" customFormat="1" ht="13.8" x14ac:dyDescent="0.3">
      <c r="E1235" s="19"/>
    </row>
    <row r="1236" spans="5:5" s="22" customFormat="1" ht="13.8" x14ac:dyDescent="0.3">
      <c r="E1236" s="19"/>
    </row>
    <row r="1237" spans="5:5" s="22" customFormat="1" ht="13.8" x14ac:dyDescent="0.3">
      <c r="E1237" s="19"/>
    </row>
    <row r="1238" spans="5:5" s="22" customFormat="1" ht="13.8" x14ac:dyDescent="0.3">
      <c r="E1238" s="19"/>
    </row>
    <row r="1239" spans="5:5" s="22" customFormat="1" ht="13.8" x14ac:dyDescent="0.3">
      <c r="E1239" s="19"/>
    </row>
    <row r="1240" spans="5:5" s="22" customFormat="1" ht="13.8" x14ac:dyDescent="0.3">
      <c r="E1240" s="19"/>
    </row>
    <row r="1241" spans="5:5" s="22" customFormat="1" ht="13.8" x14ac:dyDescent="0.3">
      <c r="E1241" s="19"/>
    </row>
    <row r="1242" spans="5:5" s="22" customFormat="1" ht="13.8" x14ac:dyDescent="0.3">
      <c r="E1242" s="19"/>
    </row>
    <row r="1243" spans="5:5" s="22" customFormat="1" ht="13.8" x14ac:dyDescent="0.3">
      <c r="E1243" s="19"/>
    </row>
    <row r="1244" spans="5:5" s="22" customFormat="1" ht="13.8" x14ac:dyDescent="0.3">
      <c r="E1244" s="19"/>
    </row>
    <row r="1245" spans="5:5" s="22" customFormat="1" ht="13.8" x14ac:dyDescent="0.3">
      <c r="E1245" s="19"/>
    </row>
    <row r="1246" spans="5:5" s="22" customFormat="1" ht="13.8" x14ac:dyDescent="0.3">
      <c r="E1246" s="19"/>
    </row>
    <row r="1247" spans="5:5" s="22" customFormat="1" ht="13.8" x14ac:dyDescent="0.3">
      <c r="E1247" s="19"/>
    </row>
    <row r="1248" spans="5:5" s="22" customFormat="1" ht="13.8" x14ac:dyDescent="0.3">
      <c r="E1248" s="19"/>
    </row>
    <row r="1249" spans="5:5" s="22" customFormat="1" ht="13.8" x14ac:dyDescent="0.3">
      <c r="E1249" s="19"/>
    </row>
    <row r="1250" spans="5:5" s="22" customFormat="1" ht="13.8" x14ac:dyDescent="0.3">
      <c r="E1250" s="19"/>
    </row>
    <row r="1251" spans="5:5" s="22" customFormat="1" ht="13.8" x14ac:dyDescent="0.3">
      <c r="E1251" s="19"/>
    </row>
    <row r="1252" spans="5:5" s="22" customFormat="1" ht="13.8" x14ac:dyDescent="0.3">
      <c r="E1252" s="19"/>
    </row>
    <row r="1253" spans="5:5" s="22" customFormat="1" ht="13.8" x14ac:dyDescent="0.3">
      <c r="E1253" s="19"/>
    </row>
    <row r="1254" spans="5:5" s="22" customFormat="1" ht="13.8" x14ac:dyDescent="0.3">
      <c r="E1254" s="19"/>
    </row>
    <row r="1255" spans="5:5" s="22" customFormat="1" ht="13.8" x14ac:dyDescent="0.3">
      <c r="E1255" s="19"/>
    </row>
    <row r="1256" spans="5:5" s="22" customFormat="1" ht="13.8" x14ac:dyDescent="0.3">
      <c r="E1256" s="19"/>
    </row>
    <row r="1257" spans="5:5" s="22" customFormat="1" ht="13.8" x14ac:dyDescent="0.3">
      <c r="E1257" s="19"/>
    </row>
    <row r="1258" spans="5:5" s="22" customFormat="1" ht="13.8" x14ac:dyDescent="0.3">
      <c r="E1258" s="19"/>
    </row>
    <row r="1259" spans="5:5" s="22" customFormat="1" ht="13.8" x14ac:dyDescent="0.3">
      <c r="E1259" s="19"/>
    </row>
    <row r="1260" spans="5:5" s="22" customFormat="1" ht="13.8" x14ac:dyDescent="0.3">
      <c r="E1260" s="19"/>
    </row>
    <row r="1261" spans="5:5" s="22" customFormat="1" ht="13.8" x14ac:dyDescent="0.3">
      <c r="E1261" s="19"/>
    </row>
    <row r="1262" spans="5:5" s="22" customFormat="1" ht="13.8" x14ac:dyDescent="0.3">
      <c r="E1262" s="19"/>
    </row>
    <row r="1263" spans="5:5" s="22" customFormat="1" ht="13.8" x14ac:dyDescent="0.3">
      <c r="E1263" s="19"/>
    </row>
    <row r="1264" spans="5:5" s="22" customFormat="1" ht="13.8" x14ac:dyDescent="0.3">
      <c r="E1264" s="19"/>
    </row>
    <row r="1265" spans="5:5" s="22" customFormat="1" ht="13.8" x14ac:dyDescent="0.3">
      <c r="E1265" s="19"/>
    </row>
    <row r="1266" spans="5:5" s="22" customFormat="1" ht="13.8" x14ac:dyDescent="0.3">
      <c r="E1266" s="19"/>
    </row>
    <row r="1267" spans="5:5" s="22" customFormat="1" ht="13.8" x14ac:dyDescent="0.3">
      <c r="E1267" s="19"/>
    </row>
    <row r="1268" spans="5:5" s="22" customFormat="1" ht="13.8" x14ac:dyDescent="0.3">
      <c r="E1268" s="19"/>
    </row>
    <row r="1269" spans="5:5" s="22" customFormat="1" ht="13.8" x14ac:dyDescent="0.3">
      <c r="E1269" s="19"/>
    </row>
    <row r="1270" spans="5:5" s="22" customFormat="1" ht="13.8" x14ac:dyDescent="0.3">
      <c r="E1270" s="19"/>
    </row>
    <row r="1271" spans="5:5" s="22" customFormat="1" ht="13.8" x14ac:dyDescent="0.3">
      <c r="E1271" s="19"/>
    </row>
    <row r="1272" spans="5:5" s="22" customFormat="1" ht="13.8" x14ac:dyDescent="0.3">
      <c r="E1272" s="19"/>
    </row>
    <row r="1273" spans="5:5" s="22" customFormat="1" ht="13.8" x14ac:dyDescent="0.3">
      <c r="E1273" s="19"/>
    </row>
    <row r="1274" spans="5:5" s="22" customFormat="1" ht="13.8" x14ac:dyDescent="0.3">
      <c r="E1274" s="19"/>
    </row>
    <row r="1275" spans="5:5" s="22" customFormat="1" ht="13.8" x14ac:dyDescent="0.3">
      <c r="E1275" s="19"/>
    </row>
    <row r="1276" spans="5:5" s="22" customFormat="1" ht="13.8" x14ac:dyDescent="0.3">
      <c r="E1276" s="19"/>
    </row>
    <row r="1277" spans="5:5" s="22" customFormat="1" ht="13.8" x14ac:dyDescent="0.3">
      <c r="E1277" s="19"/>
    </row>
    <row r="1278" spans="5:5" s="22" customFormat="1" ht="13.8" x14ac:dyDescent="0.3">
      <c r="E1278" s="19"/>
    </row>
    <row r="1279" spans="5:5" s="22" customFormat="1" ht="13.8" x14ac:dyDescent="0.3">
      <c r="E1279" s="19"/>
    </row>
    <row r="1280" spans="5:5" s="22" customFormat="1" ht="13.8" x14ac:dyDescent="0.3">
      <c r="E1280" s="19"/>
    </row>
    <row r="1281" spans="5:5" s="22" customFormat="1" ht="13.8" x14ac:dyDescent="0.3">
      <c r="E1281" s="19"/>
    </row>
    <row r="1282" spans="5:5" s="22" customFormat="1" ht="13.8" x14ac:dyDescent="0.3">
      <c r="E1282" s="19"/>
    </row>
    <row r="1283" spans="5:5" s="22" customFormat="1" ht="13.8" x14ac:dyDescent="0.3">
      <c r="E1283" s="19"/>
    </row>
    <row r="1284" spans="5:5" s="22" customFormat="1" ht="13.8" x14ac:dyDescent="0.3">
      <c r="E1284" s="19"/>
    </row>
    <row r="1285" spans="5:5" s="22" customFormat="1" ht="13.8" x14ac:dyDescent="0.3">
      <c r="E1285" s="19"/>
    </row>
    <row r="1286" spans="5:5" s="22" customFormat="1" ht="13.8" x14ac:dyDescent="0.3">
      <c r="E1286" s="19"/>
    </row>
    <row r="1287" spans="5:5" s="22" customFormat="1" ht="13.8" x14ac:dyDescent="0.3">
      <c r="E1287" s="19"/>
    </row>
    <row r="1288" spans="5:5" s="22" customFormat="1" ht="13.8" x14ac:dyDescent="0.3">
      <c r="E1288" s="19"/>
    </row>
    <row r="1289" spans="5:5" s="22" customFormat="1" ht="13.8" x14ac:dyDescent="0.3">
      <c r="E1289" s="19"/>
    </row>
    <row r="1290" spans="5:5" s="22" customFormat="1" ht="13.8" x14ac:dyDescent="0.3">
      <c r="E1290" s="19"/>
    </row>
    <row r="1291" spans="5:5" s="22" customFormat="1" ht="13.8" x14ac:dyDescent="0.3">
      <c r="E1291" s="19"/>
    </row>
    <row r="1292" spans="5:5" s="22" customFormat="1" ht="13.8" x14ac:dyDescent="0.3">
      <c r="E1292" s="19"/>
    </row>
    <row r="1293" spans="5:5" s="22" customFormat="1" ht="13.8" x14ac:dyDescent="0.3">
      <c r="E1293" s="19"/>
    </row>
    <row r="1294" spans="5:5" s="22" customFormat="1" ht="13.8" x14ac:dyDescent="0.3">
      <c r="E1294" s="19"/>
    </row>
    <row r="1295" spans="5:5" s="22" customFormat="1" ht="13.8" x14ac:dyDescent="0.3">
      <c r="E1295" s="19"/>
    </row>
    <row r="1296" spans="5:5" s="22" customFormat="1" ht="13.8" x14ac:dyDescent="0.3">
      <c r="E1296" s="19"/>
    </row>
    <row r="1297" spans="5:5" s="22" customFormat="1" ht="13.8" x14ac:dyDescent="0.3">
      <c r="E1297" s="19"/>
    </row>
    <row r="1298" spans="5:5" s="22" customFormat="1" ht="13.8" x14ac:dyDescent="0.3">
      <c r="E1298" s="19"/>
    </row>
    <row r="1299" spans="5:5" s="22" customFormat="1" ht="13.8" x14ac:dyDescent="0.3">
      <c r="E1299" s="19"/>
    </row>
    <row r="1300" spans="5:5" s="22" customFormat="1" ht="13.8" x14ac:dyDescent="0.3">
      <c r="E1300" s="19"/>
    </row>
    <row r="1301" spans="5:5" s="22" customFormat="1" ht="13.8" x14ac:dyDescent="0.3">
      <c r="E1301" s="19"/>
    </row>
    <row r="1302" spans="5:5" s="22" customFormat="1" ht="13.8" x14ac:dyDescent="0.3">
      <c r="E1302" s="19"/>
    </row>
    <row r="1303" spans="5:5" s="22" customFormat="1" ht="13.8" x14ac:dyDescent="0.3">
      <c r="E1303" s="19"/>
    </row>
    <row r="1304" spans="5:5" s="22" customFormat="1" ht="13.8" x14ac:dyDescent="0.3">
      <c r="E1304" s="19"/>
    </row>
    <row r="1305" spans="5:5" s="22" customFormat="1" ht="13.8" x14ac:dyDescent="0.3">
      <c r="E1305" s="19"/>
    </row>
    <row r="1306" spans="5:5" s="22" customFormat="1" ht="13.8" x14ac:dyDescent="0.3">
      <c r="E1306" s="19"/>
    </row>
    <row r="1307" spans="5:5" s="22" customFormat="1" ht="13.8" x14ac:dyDescent="0.3">
      <c r="E1307" s="19"/>
    </row>
    <row r="1308" spans="5:5" s="22" customFormat="1" ht="13.8" x14ac:dyDescent="0.3">
      <c r="E1308" s="19"/>
    </row>
    <row r="1309" spans="5:5" s="22" customFormat="1" ht="13.8" x14ac:dyDescent="0.3">
      <c r="E1309" s="19"/>
    </row>
    <row r="1310" spans="5:5" s="22" customFormat="1" ht="13.8" x14ac:dyDescent="0.3">
      <c r="E1310" s="19"/>
    </row>
    <row r="1311" spans="5:5" s="22" customFormat="1" ht="13.8" x14ac:dyDescent="0.3">
      <c r="E1311" s="19"/>
    </row>
    <row r="1312" spans="5:5" s="22" customFormat="1" ht="13.8" x14ac:dyDescent="0.3">
      <c r="E1312" s="19"/>
    </row>
    <row r="1313" spans="5:5" s="22" customFormat="1" ht="13.8" x14ac:dyDescent="0.3">
      <c r="E1313" s="19"/>
    </row>
    <row r="1314" spans="5:5" s="22" customFormat="1" ht="13.8" x14ac:dyDescent="0.3">
      <c r="E1314" s="19"/>
    </row>
    <row r="1315" spans="5:5" s="22" customFormat="1" ht="13.8" x14ac:dyDescent="0.3">
      <c r="E1315" s="19"/>
    </row>
    <row r="1316" spans="5:5" s="22" customFormat="1" ht="13.8" x14ac:dyDescent="0.3">
      <c r="E1316" s="19"/>
    </row>
    <row r="1317" spans="5:5" s="22" customFormat="1" ht="13.8" x14ac:dyDescent="0.3">
      <c r="E1317" s="19"/>
    </row>
    <row r="1318" spans="5:5" s="22" customFormat="1" ht="13.8" x14ac:dyDescent="0.3">
      <c r="E1318" s="19"/>
    </row>
    <row r="1319" spans="5:5" s="22" customFormat="1" ht="13.8" x14ac:dyDescent="0.3">
      <c r="E1319" s="19"/>
    </row>
    <row r="1320" spans="5:5" s="22" customFormat="1" ht="13.8" x14ac:dyDescent="0.3">
      <c r="E1320" s="19"/>
    </row>
    <row r="1321" spans="5:5" s="22" customFormat="1" ht="13.8" x14ac:dyDescent="0.3">
      <c r="E1321" s="19"/>
    </row>
    <row r="1322" spans="5:5" s="22" customFormat="1" ht="13.8" x14ac:dyDescent="0.3">
      <c r="E1322" s="19"/>
    </row>
    <row r="1323" spans="5:5" s="22" customFormat="1" ht="13.8" x14ac:dyDescent="0.3">
      <c r="E1323" s="19"/>
    </row>
    <row r="1324" spans="5:5" s="22" customFormat="1" ht="13.8" x14ac:dyDescent="0.3">
      <c r="E1324" s="19"/>
    </row>
    <row r="1325" spans="5:5" s="22" customFormat="1" ht="13.8" x14ac:dyDescent="0.3">
      <c r="E1325" s="19"/>
    </row>
    <row r="1326" spans="5:5" s="22" customFormat="1" ht="13.8" x14ac:dyDescent="0.3">
      <c r="E1326" s="19"/>
    </row>
    <row r="1327" spans="5:5" s="22" customFormat="1" ht="13.8" x14ac:dyDescent="0.3">
      <c r="E1327" s="19"/>
    </row>
    <row r="1328" spans="5:5" s="22" customFormat="1" ht="13.8" x14ac:dyDescent="0.3">
      <c r="E1328" s="19"/>
    </row>
    <row r="1329" spans="5:5" s="22" customFormat="1" ht="13.8" x14ac:dyDescent="0.3">
      <c r="E1329" s="19"/>
    </row>
    <row r="1330" spans="5:5" s="22" customFormat="1" ht="13.8" x14ac:dyDescent="0.3">
      <c r="E1330" s="19"/>
    </row>
    <row r="1331" spans="5:5" s="22" customFormat="1" ht="13.8" x14ac:dyDescent="0.3">
      <c r="E1331" s="19"/>
    </row>
    <row r="1332" spans="5:5" s="22" customFormat="1" ht="13.8" x14ac:dyDescent="0.3">
      <c r="E1332" s="19"/>
    </row>
    <row r="1333" spans="5:5" s="22" customFormat="1" ht="13.8" x14ac:dyDescent="0.3">
      <c r="E1333" s="19"/>
    </row>
    <row r="1334" spans="5:5" s="22" customFormat="1" ht="13.8" x14ac:dyDescent="0.3">
      <c r="E1334" s="19"/>
    </row>
    <row r="1335" spans="5:5" s="22" customFormat="1" ht="13.8" x14ac:dyDescent="0.3">
      <c r="E1335" s="19"/>
    </row>
    <row r="1336" spans="5:5" s="22" customFormat="1" ht="13.8" x14ac:dyDescent="0.3">
      <c r="E1336" s="19"/>
    </row>
    <row r="1337" spans="5:5" s="22" customFormat="1" ht="13.8" x14ac:dyDescent="0.3">
      <c r="E1337" s="19"/>
    </row>
    <row r="1338" spans="5:5" s="22" customFormat="1" ht="13.8" x14ac:dyDescent="0.3">
      <c r="E1338" s="19"/>
    </row>
    <row r="1339" spans="5:5" s="22" customFormat="1" ht="13.8" x14ac:dyDescent="0.3">
      <c r="E1339" s="19"/>
    </row>
    <row r="1340" spans="5:5" s="22" customFormat="1" ht="13.8" x14ac:dyDescent="0.3">
      <c r="E1340" s="19"/>
    </row>
    <row r="1341" spans="5:5" s="22" customFormat="1" ht="13.8" x14ac:dyDescent="0.3">
      <c r="E1341" s="19"/>
    </row>
    <row r="1342" spans="5:5" s="22" customFormat="1" ht="13.8" x14ac:dyDescent="0.3">
      <c r="E1342" s="19"/>
    </row>
    <row r="1343" spans="5:5" s="22" customFormat="1" ht="13.8" x14ac:dyDescent="0.3">
      <c r="E1343" s="19"/>
    </row>
    <row r="1344" spans="5:5" s="22" customFormat="1" ht="13.8" x14ac:dyDescent="0.3">
      <c r="E1344" s="19"/>
    </row>
    <row r="1345" spans="5:5" s="22" customFormat="1" ht="13.8" x14ac:dyDescent="0.3">
      <c r="E1345" s="19"/>
    </row>
    <row r="1346" spans="5:5" s="22" customFormat="1" ht="13.8" x14ac:dyDescent="0.3">
      <c r="E1346" s="19"/>
    </row>
    <row r="1347" spans="5:5" s="22" customFormat="1" ht="13.8" x14ac:dyDescent="0.3">
      <c r="E1347" s="19"/>
    </row>
    <row r="1348" spans="5:5" s="22" customFormat="1" ht="13.8" x14ac:dyDescent="0.3">
      <c r="E1348" s="19"/>
    </row>
    <row r="1349" spans="5:5" s="22" customFormat="1" ht="13.8" x14ac:dyDescent="0.3">
      <c r="E1349" s="19"/>
    </row>
    <row r="1350" spans="5:5" s="22" customFormat="1" ht="13.8" x14ac:dyDescent="0.3">
      <c r="E1350" s="19"/>
    </row>
    <row r="1351" spans="5:5" s="22" customFormat="1" ht="13.8" x14ac:dyDescent="0.3">
      <c r="E1351" s="19"/>
    </row>
    <row r="1352" spans="5:5" s="22" customFormat="1" ht="13.8" x14ac:dyDescent="0.3">
      <c r="E1352" s="19"/>
    </row>
    <row r="1353" spans="5:5" s="22" customFormat="1" ht="13.8" x14ac:dyDescent="0.3">
      <c r="E1353" s="19"/>
    </row>
    <row r="1354" spans="5:5" s="22" customFormat="1" ht="13.8" x14ac:dyDescent="0.3">
      <c r="E1354" s="19"/>
    </row>
    <row r="1355" spans="5:5" s="22" customFormat="1" ht="13.8" x14ac:dyDescent="0.3">
      <c r="E1355" s="19"/>
    </row>
    <row r="1356" spans="5:5" s="22" customFormat="1" ht="13.8" x14ac:dyDescent="0.3">
      <c r="E1356" s="19"/>
    </row>
    <row r="1357" spans="5:5" s="22" customFormat="1" ht="13.8" x14ac:dyDescent="0.3">
      <c r="E1357" s="19"/>
    </row>
    <row r="1358" spans="5:5" s="22" customFormat="1" ht="13.8" x14ac:dyDescent="0.3">
      <c r="E1358" s="19"/>
    </row>
    <row r="1359" spans="5:5" s="22" customFormat="1" ht="13.8" x14ac:dyDescent="0.3">
      <c r="E1359" s="19"/>
    </row>
    <row r="1360" spans="5:5" s="22" customFormat="1" ht="13.8" x14ac:dyDescent="0.3">
      <c r="E1360" s="19"/>
    </row>
    <row r="1361" spans="5:5" s="22" customFormat="1" ht="13.8" x14ac:dyDescent="0.3">
      <c r="E1361" s="19"/>
    </row>
    <row r="1362" spans="5:5" s="22" customFormat="1" ht="13.8" x14ac:dyDescent="0.3">
      <c r="E1362" s="19"/>
    </row>
    <row r="1363" spans="5:5" s="22" customFormat="1" ht="13.8" x14ac:dyDescent="0.3">
      <c r="E1363" s="19"/>
    </row>
    <row r="1364" spans="5:5" s="22" customFormat="1" ht="13.8" x14ac:dyDescent="0.3">
      <c r="E1364" s="19"/>
    </row>
    <row r="1365" spans="5:5" s="22" customFormat="1" ht="13.8" x14ac:dyDescent="0.3">
      <c r="E1365" s="19"/>
    </row>
    <row r="1366" spans="5:5" s="22" customFormat="1" ht="13.8" x14ac:dyDescent="0.3">
      <c r="E1366" s="19"/>
    </row>
    <row r="1367" spans="5:5" s="22" customFormat="1" ht="13.8" x14ac:dyDescent="0.3">
      <c r="E1367" s="19"/>
    </row>
    <row r="1368" spans="5:5" s="22" customFormat="1" ht="13.8" x14ac:dyDescent="0.3">
      <c r="E1368" s="19"/>
    </row>
    <row r="1369" spans="5:5" s="22" customFormat="1" ht="13.8" x14ac:dyDescent="0.3">
      <c r="E1369" s="19"/>
    </row>
    <row r="1370" spans="5:5" s="22" customFormat="1" ht="13.8" x14ac:dyDescent="0.3">
      <c r="E1370" s="19"/>
    </row>
    <row r="1371" spans="5:5" s="22" customFormat="1" ht="13.8" x14ac:dyDescent="0.3">
      <c r="E1371" s="19"/>
    </row>
    <row r="1372" spans="5:5" s="22" customFormat="1" ht="13.8" x14ac:dyDescent="0.3">
      <c r="E1372" s="19"/>
    </row>
    <row r="1373" spans="5:5" s="22" customFormat="1" ht="13.8" x14ac:dyDescent="0.3">
      <c r="E1373" s="19"/>
    </row>
    <row r="1374" spans="5:5" s="22" customFormat="1" ht="13.8" x14ac:dyDescent="0.3">
      <c r="E1374" s="19"/>
    </row>
    <row r="1375" spans="5:5" s="22" customFormat="1" ht="13.8" x14ac:dyDescent="0.3">
      <c r="E1375" s="19"/>
    </row>
    <row r="1376" spans="5:5" s="22" customFormat="1" ht="13.8" x14ac:dyDescent="0.3">
      <c r="E1376" s="19"/>
    </row>
    <row r="1377" spans="5:5" s="22" customFormat="1" ht="13.8" x14ac:dyDescent="0.3">
      <c r="E1377" s="19"/>
    </row>
    <row r="1378" spans="5:5" s="22" customFormat="1" ht="13.8" x14ac:dyDescent="0.3">
      <c r="E1378" s="19"/>
    </row>
    <row r="1379" spans="5:5" s="22" customFormat="1" ht="13.8" x14ac:dyDescent="0.3">
      <c r="E1379" s="19"/>
    </row>
    <row r="1380" spans="5:5" s="22" customFormat="1" ht="13.8" x14ac:dyDescent="0.3">
      <c r="E1380" s="19"/>
    </row>
    <row r="1381" spans="5:5" s="22" customFormat="1" ht="13.8" x14ac:dyDescent="0.3">
      <c r="E1381" s="19"/>
    </row>
    <row r="1382" spans="5:5" s="22" customFormat="1" ht="13.8" x14ac:dyDescent="0.3">
      <c r="E1382" s="19"/>
    </row>
    <row r="1383" spans="5:5" s="22" customFormat="1" ht="13.8" x14ac:dyDescent="0.3">
      <c r="E1383" s="19"/>
    </row>
    <row r="1384" spans="5:5" s="22" customFormat="1" ht="13.8" x14ac:dyDescent="0.3">
      <c r="E1384" s="19"/>
    </row>
    <row r="1385" spans="5:5" s="22" customFormat="1" ht="13.8" x14ac:dyDescent="0.3">
      <c r="E1385" s="19"/>
    </row>
    <row r="1386" spans="5:5" s="22" customFormat="1" ht="13.8" x14ac:dyDescent="0.3">
      <c r="E1386" s="19"/>
    </row>
    <row r="1387" spans="5:5" s="22" customFormat="1" ht="13.8" x14ac:dyDescent="0.3">
      <c r="E1387" s="19"/>
    </row>
    <row r="1388" spans="5:5" s="22" customFormat="1" ht="13.8" x14ac:dyDescent="0.3">
      <c r="E1388" s="19"/>
    </row>
    <row r="1389" spans="5:5" s="22" customFormat="1" ht="13.8" x14ac:dyDescent="0.3">
      <c r="E1389" s="19"/>
    </row>
    <row r="1390" spans="5:5" s="22" customFormat="1" ht="13.8" x14ac:dyDescent="0.3">
      <c r="E1390" s="19"/>
    </row>
    <row r="1391" spans="5:5" s="22" customFormat="1" ht="13.8" x14ac:dyDescent="0.3">
      <c r="E1391" s="19"/>
    </row>
    <row r="1392" spans="5:5" s="22" customFormat="1" ht="13.8" x14ac:dyDescent="0.3">
      <c r="E1392" s="19"/>
    </row>
    <row r="1393" spans="5:5" s="22" customFormat="1" ht="13.8" x14ac:dyDescent="0.3">
      <c r="E1393" s="19"/>
    </row>
    <row r="1394" spans="5:5" s="22" customFormat="1" ht="13.8" x14ac:dyDescent="0.3">
      <c r="E1394" s="19"/>
    </row>
    <row r="1395" spans="5:5" s="22" customFormat="1" ht="13.8" x14ac:dyDescent="0.3">
      <c r="E1395" s="19"/>
    </row>
    <row r="1396" spans="5:5" s="22" customFormat="1" ht="13.8" x14ac:dyDescent="0.3">
      <c r="E1396" s="19"/>
    </row>
    <row r="1397" spans="5:5" s="22" customFormat="1" ht="13.8" x14ac:dyDescent="0.3">
      <c r="E1397" s="19"/>
    </row>
    <row r="1398" spans="5:5" s="22" customFormat="1" ht="13.8" x14ac:dyDescent="0.3">
      <c r="E1398" s="19"/>
    </row>
    <row r="1399" spans="5:5" s="22" customFormat="1" ht="13.8" x14ac:dyDescent="0.3">
      <c r="E1399" s="19"/>
    </row>
    <row r="1400" spans="5:5" s="22" customFormat="1" ht="13.8" x14ac:dyDescent="0.3">
      <c r="E1400" s="19"/>
    </row>
    <row r="1401" spans="5:5" s="22" customFormat="1" ht="13.8" x14ac:dyDescent="0.3">
      <c r="E1401" s="19"/>
    </row>
    <row r="1402" spans="5:5" s="22" customFormat="1" ht="13.8" x14ac:dyDescent="0.3">
      <c r="E1402" s="19"/>
    </row>
    <row r="1403" spans="5:5" s="22" customFormat="1" ht="13.8" x14ac:dyDescent="0.3">
      <c r="E1403" s="19"/>
    </row>
    <row r="1404" spans="5:5" s="22" customFormat="1" ht="13.8" x14ac:dyDescent="0.3">
      <c r="E1404" s="19"/>
    </row>
    <row r="1405" spans="5:5" s="22" customFormat="1" ht="13.8" x14ac:dyDescent="0.3">
      <c r="E1405" s="19"/>
    </row>
    <row r="1406" spans="5:5" s="22" customFormat="1" ht="13.8" x14ac:dyDescent="0.3">
      <c r="E1406" s="19"/>
    </row>
    <row r="1407" spans="5:5" s="22" customFormat="1" ht="13.8" x14ac:dyDescent="0.3">
      <c r="E1407" s="19"/>
    </row>
    <row r="1408" spans="5:5" s="22" customFormat="1" ht="13.8" x14ac:dyDescent="0.3">
      <c r="E1408" s="19"/>
    </row>
    <row r="1409" spans="5:5" s="22" customFormat="1" ht="13.8" x14ac:dyDescent="0.3">
      <c r="E1409" s="19"/>
    </row>
    <row r="1410" spans="5:5" s="22" customFormat="1" ht="13.8" x14ac:dyDescent="0.3">
      <c r="E1410" s="19"/>
    </row>
    <row r="1411" spans="5:5" s="22" customFormat="1" ht="13.8" x14ac:dyDescent="0.3">
      <c r="E1411" s="19"/>
    </row>
    <row r="1412" spans="5:5" s="22" customFormat="1" ht="13.8" x14ac:dyDescent="0.3">
      <c r="E1412" s="19"/>
    </row>
    <row r="1413" spans="5:5" s="22" customFormat="1" ht="13.8" x14ac:dyDescent="0.3">
      <c r="E1413" s="19"/>
    </row>
    <row r="1414" spans="5:5" s="22" customFormat="1" ht="13.8" x14ac:dyDescent="0.3">
      <c r="E1414" s="19"/>
    </row>
    <row r="1415" spans="5:5" s="22" customFormat="1" ht="13.8" x14ac:dyDescent="0.3">
      <c r="E1415" s="19"/>
    </row>
    <row r="1416" spans="5:5" s="22" customFormat="1" ht="13.8" x14ac:dyDescent="0.3">
      <c r="E1416" s="19"/>
    </row>
    <row r="1417" spans="5:5" s="22" customFormat="1" ht="13.8" x14ac:dyDescent="0.3">
      <c r="E1417" s="19"/>
    </row>
    <row r="1418" spans="5:5" s="22" customFormat="1" ht="13.8" x14ac:dyDescent="0.3">
      <c r="E1418" s="19"/>
    </row>
    <row r="1419" spans="5:5" s="22" customFormat="1" ht="13.8" x14ac:dyDescent="0.3">
      <c r="E1419" s="19"/>
    </row>
    <row r="1420" spans="5:5" s="22" customFormat="1" ht="13.8" x14ac:dyDescent="0.3">
      <c r="E1420" s="19"/>
    </row>
    <row r="1421" spans="5:5" s="22" customFormat="1" ht="13.8" x14ac:dyDescent="0.3">
      <c r="E1421" s="19"/>
    </row>
    <row r="1422" spans="5:5" s="22" customFormat="1" ht="13.8" x14ac:dyDescent="0.3">
      <c r="E1422" s="19"/>
    </row>
    <row r="1423" spans="5:5" s="22" customFormat="1" ht="13.8" x14ac:dyDescent="0.3">
      <c r="E1423" s="19"/>
    </row>
    <row r="1424" spans="5:5" s="22" customFormat="1" ht="13.8" x14ac:dyDescent="0.3">
      <c r="E1424" s="19"/>
    </row>
    <row r="1425" spans="5:5" s="22" customFormat="1" ht="13.8" x14ac:dyDescent="0.3">
      <c r="E1425" s="19"/>
    </row>
    <row r="1426" spans="5:5" s="22" customFormat="1" ht="13.8" x14ac:dyDescent="0.3">
      <c r="E1426" s="19"/>
    </row>
    <row r="1427" spans="5:5" s="22" customFormat="1" ht="13.8" x14ac:dyDescent="0.3">
      <c r="E1427" s="19"/>
    </row>
    <row r="1428" spans="5:5" s="22" customFormat="1" ht="13.8" x14ac:dyDescent="0.3">
      <c r="E1428" s="19"/>
    </row>
    <row r="1429" spans="5:5" s="22" customFormat="1" ht="13.8" x14ac:dyDescent="0.3">
      <c r="E1429" s="19"/>
    </row>
    <row r="1430" spans="5:5" s="22" customFormat="1" ht="13.8" x14ac:dyDescent="0.3">
      <c r="E1430" s="19"/>
    </row>
    <row r="1431" spans="5:5" s="22" customFormat="1" ht="13.8" x14ac:dyDescent="0.3">
      <c r="E1431" s="19"/>
    </row>
    <row r="1432" spans="5:5" s="22" customFormat="1" ht="13.8" x14ac:dyDescent="0.3">
      <c r="E1432" s="19"/>
    </row>
    <row r="1433" spans="5:5" s="22" customFormat="1" ht="13.8" x14ac:dyDescent="0.3">
      <c r="E1433" s="19"/>
    </row>
    <row r="1434" spans="5:5" s="22" customFormat="1" ht="13.8" x14ac:dyDescent="0.3">
      <c r="E1434" s="19"/>
    </row>
    <row r="1435" spans="5:5" s="22" customFormat="1" ht="13.8" x14ac:dyDescent="0.3">
      <c r="E1435" s="19"/>
    </row>
    <row r="1436" spans="5:5" s="22" customFormat="1" ht="13.8" x14ac:dyDescent="0.3">
      <c r="E1436" s="19"/>
    </row>
    <row r="1437" spans="5:5" s="22" customFormat="1" ht="13.8" x14ac:dyDescent="0.3">
      <c r="E1437" s="19"/>
    </row>
    <row r="1438" spans="5:5" s="22" customFormat="1" ht="13.8" x14ac:dyDescent="0.3">
      <c r="E1438" s="19"/>
    </row>
    <row r="1439" spans="5:5" s="22" customFormat="1" ht="13.8" x14ac:dyDescent="0.3">
      <c r="E1439" s="19"/>
    </row>
    <row r="1440" spans="5:5" s="22" customFormat="1" ht="13.8" x14ac:dyDescent="0.3">
      <c r="E1440" s="19"/>
    </row>
    <row r="1441" spans="5:5" s="22" customFormat="1" ht="13.8" x14ac:dyDescent="0.3">
      <c r="E1441" s="19"/>
    </row>
    <row r="1442" spans="5:5" s="22" customFormat="1" ht="13.8" x14ac:dyDescent="0.3">
      <c r="E1442" s="19"/>
    </row>
    <row r="1443" spans="5:5" s="22" customFormat="1" ht="13.8" x14ac:dyDescent="0.3">
      <c r="E1443" s="19"/>
    </row>
    <row r="1444" spans="5:5" s="22" customFormat="1" ht="13.8" x14ac:dyDescent="0.3">
      <c r="E1444" s="19"/>
    </row>
    <row r="1445" spans="5:5" s="22" customFormat="1" ht="13.8" x14ac:dyDescent="0.3">
      <c r="E1445" s="19"/>
    </row>
    <row r="1446" spans="5:5" s="22" customFormat="1" ht="13.8" x14ac:dyDescent="0.3">
      <c r="E1446" s="19"/>
    </row>
    <row r="1447" spans="5:5" s="22" customFormat="1" ht="13.8" x14ac:dyDescent="0.3">
      <c r="E1447" s="19"/>
    </row>
    <row r="1448" spans="5:5" s="22" customFormat="1" ht="13.8" x14ac:dyDescent="0.3">
      <c r="E1448" s="19"/>
    </row>
    <row r="1449" spans="5:5" s="22" customFormat="1" ht="13.8" x14ac:dyDescent="0.3">
      <c r="E1449" s="19"/>
    </row>
    <row r="1450" spans="5:5" s="22" customFormat="1" ht="13.8" x14ac:dyDescent="0.3">
      <c r="E1450" s="19"/>
    </row>
    <row r="1451" spans="5:5" s="22" customFormat="1" ht="13.8" x14ac:dyDescent="0.3">
      <c r="E1451" s="19"/>
    </row>
    <row r="1452" spans="5:5" s="22" customFormat="1" ht="13.8" x14ac:dyDescent="0.3">
      <c r="E1452" s="19"/>
    </row>
    <row r="1453" spans="5:5" s="22" customFormat="1" ht="13.8" x14ac:dyDescent="0.3">
      <c r="E1453" s="19"/>
    </row>
    <row r="1454" spans="5:5" s="22" customFormat="1" ht="13.8" x14ac:dyDescent="0.3">
      <c r="E1454" s="19"/>
    </row>
    <row r="1455" spans="5:5" s="22" customFormat="1" ht="13.8" x14ac:dyDescent="0.3">
      <c r="E1455" s="19"/>
    </row>
    <row r="1456" spans="5:5" s="22" customFormat="1" ht="13.8" x14ac:dyDescent="0.3">
      <c r="E1456" s="19"/>
    </row>
    <row r="1457" spans="5:5" s="22" customFormat="1" ht="13.8" x14ac:dyDescent="0.3">
      <c r="E1457" s="19"/>
    </row>
    <row r="1458" spans="5:5" s="22" customFormat="1" ht="13.8" x14ac:dyDescent="0.3">
      <c r="E1458" s="19"/>
    </row>
    <row r="1459" spans="5:5" s="22" customFormat="1" ht="13.8" x14ac:dyDescent="0.3">
      <c r="E1459" s="19"/>
    </row>
    <row r="1460" spans="5:5" s="22" customFormat="1" ht="13.8" x14ac:dyDescent="0.3">
      <c r="E1460" s="19"/>
    </row>
    <row r="1461" spans="5:5" s="22" customFormat="1" ht="13.8" x14ac:dyDescent="0.3">
      <c r="E1461" s="19"/>
    </row>
    <row r="1462" spans="5:5" s="22" customFormat="1" ht="13.8" x14ac:dyDescent="0.3">
      <c r="E1462" s="19"/>
    </row>
    <row r="1463" spans="5:5" s="22" customFormat="1" ht="13.8" x14ac:dyDescent="0.3">
      <c r="E1463" s="19"/>
    </row>
    <row r="1464" spans="5:5" s="22" customFormat="1" ht="13.8" x14ac:dyDescent="0.3">
      <c r="E1464" s="19"/>
    </row>
    <row r="1465" spans="5:5" s="22" customFormat="1" ht="13.8" x14ac:dyDescent="0.3">
      <c r="E1465" s="19"/>
    </row>
    <row r="1466" spans="5:5" s="22" customFormat="1" ht="13.8" x14ac:dyDescent="0.3">
      <c r="E1466" s="19"/>
    </row>
    <row r="1467" spans="5:5" s="22" customFormat="1" ht="13.8" x14ac:dyDescent="0.3">
      <c r="E1467" s="19"/>
    </row>
    <row r="1468" spans="5:5" s="22" customFormat="1" ht="13.8" x14ac:dyDescent="0.3">
      <c r="E1468" s="19"/>
    </row>
    <row r="1469" spans="5:5" s="22" customFormat="1" ht="13.8" x14ac:dyDescent="0.3">
      <c r="E1469" s="19"/>
    </row>
    <row r="1470" spans="5:5" s="22" customFormat="1" ht="13.8" x14ac:dyDescent="0.3">
      <c r="E1470" s="19"/>
    </row>
    <row r="1471" spans="5:5" s="22" customFormat="1" ht="13.8" x14ac:dyDescent="0.3">
      <c r="E1471" s="19"/>
    </row>
    <row r="1472" spans="5:5" s="22" customFormat="1" ht="13.8" x14ac:dyDescent="0.3">
      <c r="E1472" s="19"/>
    </row>
    <row r="1473" spans="5:5" s="22" customFormat="1" ht="13.8" x14ac:dyDescent="0.3">
      <c r="E1473" s="19"/>
    </row>
    <row r="1474" spans="5:5" s="22" customFormat="1" ht="13.8" x14ac:dyDescent="0.3">
      <c r="E1474" s="19"/>
    </row>
    <row r="1475" spans="5:5" s="22" customFormat="1" ht="13.8" x14ac:dyDescent="0.3">
      <c r="E1475" s="19"/>
    </row>
    <row r="1476" spans="5:5" s="22" customFormat="1" ht="13.8" x14ac:dyDescent="0.3">
      <c r="E1476" s="19"/>
    </row>
    <row r="1477" spans="5:5" s="22" customFormat="1" ht="13.8" x14ac:dyDescent="0.3">
      <c r="E1477" s="19"/>
    </row>
    <row r="1478" spans="5:5" s="22" customFormat="1" ht="13.8" x14ac:dyDescent="0.3">
      <c r="E1478" s="19"/>
    </row>
    <row r="1479" spans="5:5" s="22" customFormat="1" ht="13.8" x14ac:dyDescent="0.3">
      <c r="E1479" s="19"/>
    </row>
    <row r="1480" spans="5:5" s="22" customFormat="1" ht="13.8" x14ac:dyDescent="0.3">
      <c r="E1480" s="19"/>
    </row>
    <row r="1481" spans="5:5" s="22" customFormat="1" ht="13.8" x14ac:dyDescent="0.3">
      <c r="E1481" s="19"/>
    </row>
    <row r="1482" spans="5:5" s="22" customFormat="1" ht="13.8" x14ac:dyDescent="0.3">
      <c r="E1482" s="19"/>
    </row>
    <row r="1483" spans="5:5" s="22" customFormat="1" ht="13.8" x14ac:dyDescent="0.3">
      <c r="E1483" s="19"/>
    </row>
    <row r="1484" spans="5:5" s="22" customFormat="1" ht="13.8" x14ac:dyDescent="0.3">
      <c r="E1484" s="19"/>
    </row>
    <row r="1485" spans="5:5" s="22" customFormat="1" ht="13.8" x14ac:dyDescent="0.3">
      <c r="E1485" s="19"/>
    </row>
    <row r="1486" spans="5:5" s="22" customFormat="1" ht="13.8" x14ac:dyDescent="0.3">
      <c r="E1486" s="19"/>
    </row>
    <row r="1487" spans="5:5" s="22" customFormat="1" ht="13.8" x14ac:dyDescent="0.3">
      <c r="E1487" s="19"/>
    </row>
    <row r="1488" spans="5:5" s="22" customFormat="1" ht="13.8" x14ac:dyDescent="0.3">
      <c r="E1488" s="19"/>
    </row>
    <row r="1489" spans="5:5" s="22" customFormat="1" ht="13.8" x14ac:dyDescent="0.3">
      <c r="E1489" s="19"/>
    </row>
    <row r="1490" spans="5:5" s="22" customFormat="1" ht="13.8" x14ac:dyDescent="0.3">
      <c r="E1490" s="19"/>
    </row>
    <row r="1491" spans="5:5" s="22" customFormat="1" ht="13.8" x14ac:dyDescent="0.3">
      <c r="E1491" s="19"/>
    </row>
    <row r="1492" spans="5:5" s="22" customFormat="1" ht="13.8" x14ac:dyDescent="0.3">
      <c r="E1492" s="19"/>
    </row>
    <row r="1493" spans="5:5" s="22" customFormat="1" ht="13.8" x14ac:dyDescent="0.3">
      <c r="E1493" s="19"/>
    </row>
    <row r="1494" spans="5:5" s="22" customFormat="1" ht="13.8" x14ac:dyDescent="0.3">
      <c r="E1494" s="19"/>
    </row>
    <row r="1495" spans="5:5" s="22" customFormat="1" ht="13.8" x14ac:dyDescent="0.3">
      <c r="E1495" s="19"/>
    </row>
    <row r="1496" spans="5:5" s="22" customFormat="1" ht="13.8" x14ac:dyDescent="0.3">
      <c r="E1496" s="19"/>
    </row>
    <row r="1497" spans="5:5" s="22" customFormat="1" ht="13.8" x14ac:dyDescent="0.3">
      <c r="E1497" s="19"/>
    </row>
    <row r="1498" spans="5:5" s="22" customFormat="1" ht="13.8" x14ac:dyDescent="0.3">
      <c r="E1498" s="19"/>
    </row>
    <row r="1499" spans="5:5" s="22" customFormat="1" ht="13.8" x14ac:dyDescent="0.3">
      <c r="E1499" s="19"/>
    </row>
    <row r="1500" spans="5:5" s="22" customFormat="1" ht="13.8" x14ac:dyDescent="0.3">
      <c r="E1500" s="19"/>
    </row>
    <row r="1501" spans="5:5" s="22" customFormat="1" ht="13.8" x14ac:dyDescent="0.3">
      <c r="E1501" s="19"/>
    </row>
    <row r="1502" spans="5:5" s="22" customFormat="1" ht="13.8" x14ac:dyDescent="0.3">
      <c r="E1502" s="19"/>
    </row>
    <row r="1503" spans="5:5" s="22" customFormat="1" ht="13.8" x14ac:dyDescent="0.3">
      <c r="E1503" s="19"/>
    </row>
    <row r="1504" spans="5:5" s="22" customFormat="1" ht="13.8" x14ac:dyDescent="0.3">
      <c r="E1504" s="19"/>
    </row>
    <row r="1505" spans="5:5" s="22" customFormat="1" ht="13.8" x14ac:dyDescent="0.3">
      <c r="E1505" s="19"/>
    </row>
    <row r="1506" spans="5:5" s="22" customFormat="1" ht="13.8" x14ac:dyDescent="0.3">
      <c r="E1506" s="19"/>
    </row>
    <row r="1507" spans="5:5" s="22" customFormat="1" ht="13.8" x14ac:dyDescent="0.3">
      <c r="E1507" s="19"/>
    </row>
    <row r="1508" spans="5:5" s="22" customFormat="1" ht="13.8" x14ac:dyDescent="0.3">
      <c r="E1508" s="19"/>
    </row>
    <row r="1509" spans="5:5" s="22" customFormat="1" ht="13.8" x14ac:dyDescent="0.3">
      <c r="E1509" s="19"/>
    </row>
    <row r="1510" spans="5:5" s="22" customFormat="1" ht="13.8" x14ac:dyDescent="0.3">
      <c r="E1510" s="19"/>
    </row>
    <row r="1511" spans="5:5" s="22" customFormat="1" ht="13.8" x14ac:dyDescent="0.3">
      <c r="E1511" s="19"/>
    </row>
    <row r="1512" spans="5:5" s="22" customFormat="1" ht="13.8" x14ac:dyDescent="0.3">
      <c r="E1512" s="19"/>
    </row>
    <row r="1513" spans="5:5" s="22" customFormat="1" ht="13.8" x14ac:dyDescent="0.3">
      <c r="E1513" s="19"/>
    </row>
    <row r="1514" spans="5:5" s="22" customFormat="1" ht="13.8" x14ac:dyDescent="0.3">
      <c r="E1514" s="19"/>
    </row>
    <row r="1515" spans="5:5" s="22" customFormat="1" ht="13.8" x14ac:dyDescent="0.3">
      <c r="E1515" s="19"/>
    </row>
    <row r="1516" spans="5:5" s="22" customFormat="1" ht="13.8" x14ac:dyDescent="0.3">
      <c r="E1516" s="19"/>
    </row>
    <row r="1517" spans="5:5" s="22" customFormat="1" ht="13.8" x14ac:dyDescent="0.3">
      <c r="E1517" s="19"/>
    </row>
    <row r="1518" spans="5:5" s="22" customFormat="1" ht="13.8" x14ac:dyDescent="0.3">
      <c r="E1518" s="19"/>
    </row>
    <row r="1519" spans="5:5" s="22" customFormat="1" ht="13.8" x14ac:dyDescent="0.3">
      <c r="E1519" s="19"/>
    </row>
    <row r="1520" spans="5:5" s="22" customFormat="1" ht="13.8" x14ac:dyDescent="0.3">
      <c r="E1520" s="19"/>
    </row>
    <row r="1521" spans="5:5" s="22" customFormat="1" ht="13.8" x14ac:dyDescent="0.3">
      <c r="E1521" s="19"/>
    </row>
    <row r="1522" spans="5:5" s="22" customFormat="1" ht="13.8" x14ac:dyDescent="0.3">
      <c r="E1522" s="19"/>
    </row>
    <row r="1523" spans="5:5" s="22" customFormat="1" ht="13.8" x14ac:dyDescent="0.3">
      <c r="E1523" s="19"/>
    </row>
    <row r="1524" spans="5:5" s="22" customFormat="1" ht="13.8" x14ac:dyDescent="0.3">
      <c r="E1524" s="19"/>
    </row>
    <row r="1525" spans="5:5" s="22" customFormat="1" ht="13.8" x14ac:dyDescent="0.3">
      <c r="E1525" s="19"/>
    </row>
    <row r="1526" spans="5:5" s="22" customFormat="1" ht="13.8" x14ac:dyDescent="0.3">
      <c r="E1526" s="19"/>
    </row>
    <row r="1527" spans="5:5" s="22" customFormat="1" ht="13.8" x14ac:dyDescent="0.3">
      <c r="E1527" s="19"/>
    </row>
    <row r="1528" spans="5:5" s="22" customFormat="1" ht="13.8" x14ac:dyDescent="0.3">
      <c r="E1528" s="19"/>
    </row>
    <row r="1529" spans="5:5" s="22" customFormat="1" ht="13.8" x14ac:dyDescent="0.3">
      <c r="E1529" s="19"/>
    </row>
    <row r="1530" spans="5:5" s="22" customFormat="1" ht="13.8" x14ac:dyDescent="0.3">
      <c r="E1530" s="19"/>
    </row>
    <row r="1531" spans="5:5" s="22" customFormat="1" ht="13.8" x14ac:dyDescent="0.3">
      <c r="E1531" s="19"/>
    </row>
    <row r="1532" spans="5:5" s="22" customFormat="1" ht="13.8" x14ac:dyDescent="0.3">
      <c r="E1532" s="19"/>
    </row>
    <row r="1533" spans="5:5" s="22" customFormat="1" ht="13.8" x14ac:dyDescent="0.3">
      <c r="E1533" s="19"/>
    </row>
    <row r="1534" spans="5:5" s="22" customFormat="1" ht="13.8" x14ac:dyDescent="0.3">
      <c r="E1534" s="19"/>
    </row>
    <row r="1535" spans="5:5" s="22" customFormat="1" ht="13.8" x14ac:dyDescent="0.3">
      <c r="E1535" s="19"/>
    </row>
    <row r="1536" spans="5:5" s="22" customFormat="1" ht="13.8" x14ac:dyDescent="0.3">
      <c r="E1536" s="19"/>
    </row>
    <row r="1537" spans="5:5" s="22" customFormat="1" ht="13.8" x14ac:dyDescent="0.3">
      <c r="E1537" s="19"/>
    </row>
    <row r="1538" spans="5:5" s="22" customFormat="1" ht="13.8" x14ac:dyDescent="0.3">
      <c r="E1538" s="19"/>
    </row>
    <row r="1539" spans="5:5" s="22" customFormat="1" ht="13.8" x14ac:dyDescent="0.3">
      <c r="E1539" s="19"/>
    </row>
    <row r="1540" spans="5:5" s="22" customFormat="1" ht="13.8" x14ac:dyDescent="0.3">
      <c r="E1540" s="19"/>
    </row>
    <row r="1541" spans="5:5" s="22" customFormat="1" ht="13.8" x14ac:dyDescent="0.3">
      <c r="E1541" s="19"/>
    </row>
    <row r="1542" spans="5:5" s="22" customFormat="1" ht="13.8" x14ac:dyDescent="0.3">
      <c r="E1542" s="19"/>
    </row>
    <row r="1543" spans="5:5" s="22" customFormat="1" ht="13.8" x14ac:dyDescent="0.3">
      <c r="E1543" s="19"/>
    </row>
    <row r="1544" spans="5:5" s="22" customFormat="1" ht="13.8" x14ac:dyDescent="0.3">
      <c r="E1544" s="19"/>
    </row>
    <row r="1545" spans="5:5" s="22" customFormat="1" ht="13.8" x14ac:dyDescent="0.3">
      <c r="E1545" s="19"/>
    </row>
    <row r="1546" spans="5:5" s="22" customFormat="1" ht="13.8" x14ac:dyDescent="0.3">
      <c r="E1546" s="19"/>
    </row>
    <row r="1547" spans="5:5" s="22" customFormat="1" ht="13.8" x14ac:dyDescent="0.3">
      <c r="E1547" s="19"/>
    </row>
    <row r="1548" spans="5:5" s="22" customFormat="1" ht="13.8" x14ac:dyDescent="0.3">
      <c r="E1548" s="19"/>
    </row>
    <row r="1549" spans="5:5" s="22" customFormat="1" ht="13.8" x14ac:dyDescent="0.3">
      <c r="E1549" s="19"/>
    </row>
    <row r="1550" spans="5:5" s="22" customFormat="1" ht="13.8" x14ac:dyDescent="0.3">
      <c r="E1550" s="19"/>
    </row>
    <row r="1551" spans="5:5" s="22" customFormat="1" ht="13.8" x14ac:dyDescent="0.3">
      <c r="E1551" s="19"/>
    </row>
    <row r="1552" spans="5:5" s="22" customFormat="1" ht="13.8" x14ac:dyDescent="0.3">
      <c r="E1552" s="19"/>
    </row>
    <row r="1553" spans="5:5" s="22" customFormat="1" ht="13.8" x14ac:dyDescent="0.3">
      <c r="E1553" s="19"/>
    </row>
    <row r="1554" spans="5:5" s="22" customFormat="1" ht="13.8" x14ac:dyDescent="0.3">
      <c r="E1554" s="19"/>
    </row>
    <row r="1555" spans="5:5" s="22" customFormat="1" ht="13.8" x14ac:dyDescent="0.3">
      <c r="E1555" s="19"/>
    </row>
    <row r="1556" spans="5:5" s="22" customFormat="1" ht="13.8" x14ac:dyDescent="0.3">
      <c r="E1556" s="19"/>
    </row>
    <row r="1557" spans="5:5" s="22" customFormat="1" ht="13.8" x14ac:dyDescent="0.3">
      <c r="E1557" s="19"/>
    </row>
    <row r="1558" spans="5:5" s="22" customFormat="1" ht="13.8" x14ac:dyDescent="0.3">
      <c r="E1558" s="19"/>
    </row>
    <row r="1559" spans="5:5" s="22" customFormat="1" ht="13.8" x14ac:dyDescent="0.3">
      <c r="E1559" s="19"/>
    </row>
    <row r="1560" spans="5:5" s="22" customFormat="1" ht="13.8" x14ac:dyDescent="0.3">
      <c r="E1560" s="19"/>
    </row>
    <row r="1561" spans="5:5" s="22" customFormat="1" ht="13.8" x14ac:dyDescent="0.3">
      <c r="E1561" s="19"/>
    </row>
    <row r="1562" spans="5:5" s="22" customFormat="1" ht="13.8" x14ac:dyDescent="0.3">
      <c r="E1562" s="19"/>
    </row>
    <row r="1563" spans="5:5" s="22" customFormat="1" ht="13.8" x14ac:dyDescent="0.3">
      <c r="E1563" s="19"/>
    </row>
    <row r="1564" spans="5:5" s="22" customFormat="1" ht="13.8" x14ac:dyDescent="0.3">
      <c r="E1564" s="19"/>
    </row>
    <row r="1565" spans="5:5" s="22" customFormat="1" ht="13.8" x14ac:dyDescent="0.3">
      <c r="E1565" s="19"/>
    </row>
    <row r="1566" spans="5:5" s="22" customFormat="1" ht="13.8" x14ac:dyDescent="0.3">
      <c r="E1566" s="19"/>
    </row>
    <row r="1567" spans="5:5" s="22" customFormat="1" ht="13.8" x14ac:dyDescent="0.3">
      <c r="E1567" s="19"/>
    </row>
    <row r="1568" spans="5:5" s="22" customFormat="1" ht="13.8" x14ac:dyDescent="0.3">
      <c r="E1568" s="19"/>
    </row>
    <row r="1569" spans="5:5" s="22" customFormat="1" ht="13.8" x14ac:dyDescent="0.3">
      <c r="E1569" s="19"/>
    </row>
    <row r="1570" spans="5:5" s="22" customFormat="1" ht="13.8" x14ac:dyDescent="0.3">
      <c r="E1570" s="19"/>
    </row>
    <row r="1571" spans="5:5" s="22" customFormat="1" ht="13.8" x14ac:dyDescent="0.3">
      <c r="E1571" s="19"/>
    </row>
    <row r="1572" spans="5:5" s="22" customFormat="1" ht="13.8" x14ac:dyDescent="0.3">
      <c r="E1572" s="19"/>
    </row>
    <row r="1573" spans="5:5" s="22" customFormat="1" ht="13.8" x14ac:dyDescent="0.3">
      <c r="E1573" s="19"/>
    </row>
    <row r="1574" spans="5:5" s="22" customFormat="1" ht="13.8" x14ac:dyDescent="0.3">
      <c r="E1574" s="19"/>
    </row>
    <row r="1575" spans="5:5" s="22" customFormat="1" ht="13.8" x14ac:dyDescent="0.3">
      <c r="E1575" s="19"/>
    </row>
    <row r="1576" spans="5:5" s="22" customFormat="1" ht="13.8" x14ac:dyDescent="0.3">
      <c r="E1576" s="19"/>
    </row>
    <row r="1577" spans="5:5" s="22" customFormat="1" ht="13.8" x14ac:dyDescent="0.3">
      <c r="E1577" s="19"/>
    </row>
    <row r="1578" spans="5:5" s="22" customFormat="1" ht="13.8" x14ac:dyDescent="0.3">
      <c r="E1578" s="19"/>
    </row>
    <row r="1579" spans="5:5" s="22" customFormat="1" ht="13.8" x14ac:dyDescent="0.3">
      <c r="E1579" s="19"/>
    </row>
    <row r="1580" spans="5:5" s="22" customFormat="1" ht="13.8" x14ac:dyDescent="0.3">
      <c r="E1580" s="19"/>
    </row>
    <row r="1581" spans="5:5" s="22" customFormat="1" ht="13.8" x14ac:dyDescent="0.3">
      <c r="E1581" s="19"/>
    </row>
    <row r="1582" spans="5:5" s="22" customFormat="1" ht="13.8" x14ac:dyDescent="0.3">
      <c r="E1582" s="19"/>
    </row>
    <row r="1583" spans="5:5" s="22" customFormat="1" ht="13.8" x14ac:dyDescent="0.3">
      <c r="E1583" s="19"/>
    </row>
    <row r="1584" spans="5:5" s="22" customFormat="1" ht="13.8" x14ac:dyDescent="0.3">
      <c r="E1584" s="19"/>
    </row>
    <row r="1585" spans="5:5" s="22" customFormat="1" ht="13.8" x14ac:dyDescent="0.3">
      <c r="E1585" s="19"/>
    </row>
    <row r="1586" spans="5:5" s="22" customFormat="1" ht="13.8" x14ac:dyDescent="0.3">
      <c r="E1586" s="19"/>
    </row>
    <row r="1587" spans="5:5" s="22" customFormat="1" ht="13.8" x14ac:dyDescent="0.3">
      <c r="E1587" s="19"/>
    </row>
    <row r="1588" spans="5:5" s="22" customFormat="1" ht="13.8" x14ac:dyDescent="0.3">
      <c r="E1588" s="19"/>
    </row>
    <row r="1589" spans="5:5" s="22" customFormat="1" ht="13.8" x14ac:dyDescent="0.3">
      <c r="E1589" s="19"/>
    </row>
    <row r="1590" spans="5:5" s="22" customFormat="1" ht="13.8" x14ac:dyDescent="0.3">
      <c r="E1590" s="19"/>
    </row>
    <row r="1591" spans="5:5" s="22" customFormat="1" ht="13.8" x14ac:dyDescent="0.3">
      <c r="E1591" s="19"/>
    </row>
    <row r="1592" spans="5:5" s="22" customFormat="1" ht="13.8" x14ac:dyDescent="0.3">
      <c r="E1592" s="19"/>
    </row>
    <row r="1593" spans="5:5" s="22" customFormat="1" ht="13.8" x14ac:dyDescent="0.3">
      <c r="E1593" s="19"/>
    </row>
    <row r="1594" spans="5:5" s="22" customFormat="1" ht="13.8" x14ac:dyDescent="0.3">
      <c r="E1594" s="19"/>
    </row>
    <row r="1595" spans="5:5" s="22" customFormat="1" ht="13.8" x14ac:dyDescent="0.3">
      <c r="E1595" s="19"/>
    </row>
    <row r="1596" spans="5:5" s="22" customFormat="1" ht="13.8" x14ac:dyDescent="0.3">
      <c r="E1596" s="19"/>
    </row>
    <row r="1597" spans="5:5" s="22" customFormat="1" ht="13.8" x14ac:dyDescent="0.3">
      <c r="E1597" s="19"/>
    </row>
    <row r="1598" spans="5:5" s="22" customFormat="1" ht="13.8" x14ac:dyDescent="0.3">
      <c r="E1598" s="19"/>
    </row>
    <row r="1599" spans="5:5" s="22" customFormat="1" ht="13.8" x14ac:dyDescent="0.3">
      <c r="E1599" s="19"/>
    </row>
    <row r="1600" spans="5:5" s="22" customFormat="1" ht="13.8" x14ac:dyDescent="0.3">
      <c r="E1600" s="19"/>
    </row>
    <row r="1601" spans="5:5" s="22" customFormat="1" ht="13.8" x14ac:dyDescent="0.3">
      <c r="E1601" s="19"/>
    </row>
    <row r="1602" spans="5:5" s="22" customFormat="1" ht="13.8" x14ac:dyDescent="0.3">
      <c r="E1602" s="19"/>
    </row>
    <row r="1603" spans="5:5" s="22" customFormat="1" ht="13.8" x14ac:dyDescent="0.3">
      <c r="E1603" s="19"/>
    </row>
    <row r="1604" spans="5:5" s="22" customFormat="1" ht="13.8" x14ac:dyDescent="0.3">
      <c r="E1604" s="19"/>
    </row>
    <row r="1605" spans="5:5" s="22" customFormat="1" ht="13.8" x14ac:dyDescent="0.3">
      <c r="E1605" s="19"/>
    </row>
    <row r="1606" spans="5:5" s="22" customFormat="1" ht="13.8" x14ac:dyDescent="0.3">
      <c r="E1606" s="19"/>
    </row>
    <row r="1607" spans="5:5" s="22" customFormat="1" ht="13.8" x14ac:dyDescent="0.3">
      <c r="E1607" s="19"/>
    </row>
    <row r="1608" spans="5:5" s="22" customFormat="1" ht="13.8" x14ac:dyDescent="0.3">
      <c r="E1608" s="19"/>
    </row>
    <row r="1609" spans="5:5" s="22" customFormat="1" ht="13.8" x14ac:dyDescent="0.3">
      <c r="E1609" s="19"/>
    </row>
    <row r="1610" spans="5:5" s="22" customFormat="1" ht="13.8" x14ac:dyDescent="0.3">
      <c r="E1610" s="19"/>
    </row>
    <row r="1611" spans="5:5" s="22" customFormat="1" ht="13.8" x14ac:dyDescent="0.3">
      <c r="E1611" s="19"/>
    </row>
    <row r="1612" spans="5:5" s="22" customFormat="1" ht="13.8" x14ac:dyDescent="0.3">
      <c r="E1612" s="19"/>
    </row>
    <row r="1613" spans="5:5" s="22" customFormat="1" ht="13.8" x14ac:dyDescent="0.3">
      <c r="E1613" s="19"/>
    </row>
    <row r="1614" spans="5:5" s="22" customFormat="1" ht="13.8" x14ac:dyDescent="0.3">
      <c r="E1614" s="19"/>
    </row>
    <row r="1615" spans="5:5" s="22" customFormat="1" ht="13.8" x14ac:dyDescent="0.3">
      <c r="E1615" s="19"/>
    </row>
    <row r="1616" spans="5:5" s="22" customFormat="1" ht="13.8" x14ac:dyDescent="0.3">
      <c r="E1616" s="19"/>
    </row>
    <row r="1617" spans="5:5" s="22" customFormat="1" ht="13.8" x14ac:dyDescent="0.3">
      <c r="E1617" s="19"/>
    </row>
    <row r="1618" spans="5:5" s="22" customFormat="1" ht="13.8" x14ac:dyDescent="0.3">
      <c r="E1618" s="19"/>
    </row>
    <row r="1619" spans="5:5" s="22" customFormat="1" ht="13.8" x14ac:dyDescent="0.3">
      <c r="E1619" s="19"/>
    </row>
    <row r="1620" spans="5:5" s="22" customFormat="1" ht="13.8" x14ac:dyDescent="0.3">
      <c r="E1620" s="19"/>
    </row>
    <row r="1621" spans="5:5" s="22" customFormat="1" ht="13.8" x14ac:dyDescent="0.3">
      <c r="E1621" s="19"/>
    </row>
    <row r="1622" spans="5:5" s="22" customFormat="1" ht="13.8" x14ac:dyDescent="0.3">
      <c r="E1622" s="19"/>
    </row>
    <row r="1623" spans="5:5" s="22" customFormat="1" ht="13.8" x14ac:dyDescent="0.3">
      <c r="E1623" s="19"/>
    </row>
    <row r="1624" spans="5:5" s="22" customFormat="1" ht="13.8" x14ac:dyDescent="0.3">
      <c r="E1624" s="19"/>
    </row>
    <row r="1625" spans="5:5" s="22" customFormat="1" ht="13.8" x14ac:dyDescent="0.3">
      <c r="E1625" s="19"/>
    </row>
    <row r="1626" spans="5:5" s="22" customFormat="1" ht="13.8" x14ac:dyDescent="0.3">
      <c r="E1626" s="19"/>
    </row>
    <row r="1627" spans="5:5" s="22" customFormat="1" ht="13.8" x14ac:dyDescent="0.3">
      <c r="E1627" s="19"/>
    </row>
    <row r="1628" spans="5:5" s="22" customFormat="1" ht="13.8" x14ac:dyDescent="0.3">
      <c r="E1628" s="19"/>
    </row>
    <row r="1629" spans="5:5" s="22" customFormat="1" ht="13.8" x14ac:dyDescent="0.3">
      <c r="E1629" s="19"/>
    </row>
    <row r="1630" spans="5:5" s="22" customFormat="1" ht="13.8" x14ac:dyDescent="0.3">
      <c r="E1630" s="19"/>
    </row>
    <row r="1631" spans="5:5" s="22" customFormat="1" ht="13.8" x14ac:dyDescent="0.3">
      <c r="E1631" s="19"/>
    </row>
    <row r="1632" spans="5:5" s="22" customFormat="1" ht="13.8" x14ac:dyDescent="0.3">
      <c r="E1632" s="19"/>
    </row>
    <row r="1633" spans="5:5" s="22" customFormat="1" ht="13.8" x14ac:dyDescent="0.3">
      <c r="E1633" s="19"/>
    </row>
    <row r="1634" spans="5:5" s="22" customFormat="1" ht="13.8" x14ac:dyDescent="0.3">
      <c r="E1634" s="19"/>
    </row>
    <row r="1635" spans="5:5" s="22" customFormat="1" ht="13.8" x14ac:dyDescent="0.3">
      <c r="E1635" s="19"/>
    </row>
    <row r="1636" spans="5:5" s="22" customFormat="1" ht="13.8" x14ac:dyDescent="0.3">
      <c r="E1636" s="19"/>
    </row>
    <row r="1637" spans="5:5" s="22" customFormat="1" ht="13.8" x14ac:dyDescent="0.3">
      <c r="E1637" s="19"/>
    </row>
    <row r="1638" spans="5:5" s="22" customFormat="1" ht="13.8" x14ac:dyDescent="0.3">
      <c r="E1638" s="19"/>
    </row>
    <row r="1639" spans="5:5" s="22" customFormat="1" ht="13.8" x14ac:dyDescent="0.3">
      <c r="E1639" s="19"/>
    </row>
    <row r="1640" spans="5:5" s="22" customFormat="1" ht="13.8" x14ac:dyDescent="0.3">
      <c r="E1640" s="19"/>
    </row>
    <row r="1641" spans="5:5" s="22" customFormat="1" ht="13.8" x14ac:dyDescent="0.3">
      <c r="E1641" s="19"/>
    </row>
    <row r="1642" spans="5:5" s="22" customFormat="1" ht="13.8" x14ac:dyDescent="0.3">
      <c r="E1642" s="19"/>
    </row>
    <row r="1643" spans="5:5" s="22" customFormat="1" ht="13.8" x14ac:dyDescent="0.3">
      <c r="E1643" s="19"/>
    </row>
    <row r="1644" spans="5:5" s="22" customFormat="1" ht="13.8" x14ac:dyDescent="0.3">
      <c r="E1644" s="19"/>
    </row>
    <row r="1645" spans="5:5" s="22" customFormat="1" ht="13.8" x14ac:dyDescent="0.3">
      <c r="E1645" s="19"/>
    </row>
    <row r="1646" spans="5:5" s="22" customFormat="1" ht="13.8" x14ac:dyDescent="0.3">
      <c r="E1646" s="19"/>
    </row>
    <row r="1647" spans="5:5" s="22" customFormat="1" ht="13.8" x14ac:dyDescent="0.3">
      <c r="E1647" s="19"/>
    </row>
    <row r="1648" spans="5:5" s="22" customFormat="1" ht="13.8" x14ac:dyDescent="0.3">
      <c r="E1648" s="19"/>
    </row>
    <row r="1649" spans="5:5" s="22" customFormat="1" ht="13.8" x14ac:dyDescent="0.3">
      <c r="E1649" s="19"/>
    </row>
    <row r="1650" spans="5:5" s="22" customFormat="1" ht="13.8" x14ac:dyDescent="0.3">
      <c r="E1650" s="19"/>
    </row>
    <row r="1651" spans="5:5" s="22" customFormat="1" ht="13.8" x14ac:dyDescent="0.3">
      <c r="E1651" s="19"/>
    </row>
    <row r="1652" spans="5:5" s="22" customFormat="1" ht="13.8" x14ac:dyDescent="0.3">
      <c r="E1652" s="19"/>
    </row>
    <row r="1653" spans="5:5" s="22" customFormat="1" ht="13.8" x14ac:dyDescent="0.3">
      <c r="E1653" s="19"/>
    </row>
    <row r="1654" spans="5:5" s="22" customFormat="1" ht="13.8" x14ac:dyDescent="0.3">
      <c r="E1654" s="19"/>
    </row>
    <row r="1655" spans="5:5" s="22" customFormat="1" ht="13.8" x14ac:dyDescent="0.3">
      <c r="E1655" s="19"/>
    </row>
    <row r="1656" spans="5:5" s="22" customFormat="1" ht="13.8" x14ac:dyDescent="0.3">
      <c r="E1656" s="19"/>
    </row>
    <row r="1657" spans="5:5" s="22" customFormat="1" ht="13.8" x14ac:dyDescent="0.3">
      <c r="E1657" s="19"/>
    </row>
    <row r="1658" spans="5:5" s="22" customFormat="1" ht="13.8" x14ac:dyDescent="0.3">
      <c r="E1658" s="19"/>
    </row>
    <row r="1659" spans="5:5" s="22" customFormat="1" ht="13.8" x14ac:dyDescent="0.3">
      <c r="E1659" s="19"/>
    </row>
    <row r="1660" spans="5:5" s="22" customFormat="1" ht="13.8" x14ac:dyDescent="0.3">
      <c r="E1660" s="19"/>
    </row>
    <row r="1661" spans="5:5" s="22" customFormat="1" ht="13.8" x14ac:dyDescent="0.3">
      <c r="E1661" s="19"/>
    </row>
    <row r="1662" spans="5:5" s="22" customFormat="1" ht="13.8" x14ac:dyDescent="0.3">
      <c r="E1662" s="19"/>
    </row>
    <row r="1663" spans="5:5" s="22" customFormat="1" ht="13.8" x14ac:dyDescent="0.3">
      <c r="E1663" s="19"/>
    </row>
    <row r="1664" spans="5:5" s="22" customFormat="1" ht="13.8" x14ac:dyDescent="0.3">
      <c r="E1664" s="19"/>
    </row>
    <row r="1665" spans="5:5" s="22" customFormat="1" ht="13.8" x14ac:dyDescent="0.3">
      <c r="E1665" s="19"/>
    </row>
    <row r="1666" spans="5:5" s="22" customFormat="1" ht="13.8" x14ac:dyDescent="0.3">
      <c r="E1666" s="19"/>
    </row>
    <row r="1667" spans="5:5" s="22" customFormat="1" ht="13.8" x14ac:dyDescent="0.3">
      <c r="E1667" s="19"/>
    </row>
    <row r="1668" spans="5:5" s="22" customFormat="1" ht="13.8" x14ac:dyDescent="0.3">
      <c r="E1668" s="19"/>
    </row>
    <row r="1669" spans="5:5" s="22" customFormat="1" ht="13.8" x14ac:dyDescent="0.3">
      <c r="E1669" s="19"/>
    </row>
    <row r="1670" spans="5:5" s="22" customFormat="1" ht="13.8" x14ac:dyDescent="0.3">
      <c r="E1670" s="19"/>
    </row>
    <row r="1671" spans="5:5" s="22" customFormat="1" ht="13.8" x14ac:dyDescent="0.3">
      <c r="E1671" s="19"/>
    </row>
    <row r="1672" spans="5:5" s="22" customFormat="1" ht="13.8" x14ac:dyDescent="0.3">
      <c r="E1672" s="19"/>
    </row>
    <row r="1673" spans="5:5" s="22" customFormat="1" ht="13.8" x14ac:dyDescent="0.3">
      <c r="E1673" s="19"/>
    </row>
    <row r="1674" spans="5:5" s="22" customFormat="1" ht="13.8" x14ac:dyDescent="0.3">
      <c r="E1674" s="19"/>
    </row>
    <row r="1675" spans="5:5" s="22" customFormat="1" ht="13.8" x14ac:dyDescent="0.3">
      <c r="E1675" s="19"/>
    </row>
    <row r="1676" spans="5:5" s="22" customFormat="1" ht="13.8" x14ac:dyDescent="0.3">
      <c r="E1676" s="19"/>
    </row>
    <row r="1677" spans="5:5" s="22" customFormat="1" ht="13.8" x14ac:dyDescent="0.3">
      <c r="E1677" s="19"/>
    </row>
    <row r="1678" spans="5:5" s="22" customFormat="1" ht="13.8" x14ac:dyDescent="0.3">
      <c r="E1678" s="19"/>
    </row>
    <row r="1679" spans="5:5" s="22" customFormat="1" ht="13.8" x14ac:dyDescent="0.3">
      <c r="E1679" s="19"/>
    </row>
    <row r="1680" spans="5:5" s="22" customFormat="1" ht="13.8" x14ac:dyDescent="0.3">
      <c r="E1680" s="19"/>
    </row>
    <row r="1681" spans="5:5" s="22" customFormat="1" ht="13.8" x14ac:dyDescent="0.3">
      <c r="E1681" s="19"/>
    </row>
    <row r="1682" spans="5:5" s="22" customFormat="1" ht="13.8" x14ac:dyDescent="0.3">
      <c r="E1682" s="19"/>
    </row>
    <row r="1683" spans="5:5" s="22" customFormat="1" ht="13.8" x14ac:dyDescent="0.3">
      <c r="E1683" s="19"/>
    </row>
    <row r="1684" spans="5:5" s="22" customFormat="1" ht="13.8" x14ac:dyDescent="0.3">
      <c r="E1684" s="19"/>
    </row>
    <row r="1685" spans="5:5" s="22" customFormat="1" ht="13.8" x14ac:dyDescent="0.3">
      <c r="E1685" s="19"/>
    </row>
    <row r="1686" spans="5:5" s="22" customFormat="1" ht="13.8" x14ac:dyDescent="0.3">
      <c r="E1686" s="19"/>
    </row>
    <row r="1687" spans="5:5" s="22" customFormat="1" ht="13.8" x14ac:dyDescent="0.3">
      <c r="E1687" s="19"/>
    </row>
    <row r="1688" spans="5:5" s="22" customFormat="1" ht="13.8" x14ac:dyDescent="0.3">
      <c r="E1688" s="19"/>
    </row>
    <row r="1689" spans="5:5" s="22" customFormat="1" ht="13.8" x14ac:dyDescent="0.3">
      <c r="E1689" s="19"/>
    </row>
    <row r="1690" spans="5:5" s="22" customFormat="1" ht="13.8" x14ac:dyDescent="0.3">
      <c r="E1690" s="19"/>
    </row>
    <row r="1691" spans="5:5" s="22" customFormat="1" ht="13.8" x14ac:dyDescent="0.3">
      <c r="E1691" s="19"/>
    </row>
    <row r="1692" spans="5:5" s="22" customFormat="1" ht="13.8" x14ac:dyDescent="0.3">
      <c r="E1692" s="19"/>
    </row>
    <row r="1693" spans="5:5" s="22" customFormat="1" ht="13.8" x14ac:dyDescent="0.3">
      <c r="E1693" s="19"/>
    </row>
    <row r="1694" spans="5:5" s="22" customFormat="1" ht="13.8" x14ac:dyDescent="0.3">
      <c r="E1694" s="19"/>
    </row>
    <row r="1695" spans="5:5" s="22" customFormat="1" ht="13.8" x14ac:dyDescent="0.3">
      <c r="E1695" s="19"/>
    </row>
    <row r="1696" spans="5:5" s="22" customFormat="1" ht="13.8" x14ac:dyDescent="0.3">
      <c r="E1696" s="19"/>
    </row>
    <row r="1697" spans="5:5" s="22" customFormat="1" ht="13.8" x14ac:dyDescent="0.3">
      <c r="E1697" s="19"/>
    </row>
    <row r="1698" spans="5:5" s="22" customFormat="1" ht="13.8" x14ac:dyDescent="0.3">
      <c r="E1698" s="19"/>
    </row>
    <row r="1699" spans="5:5" s="22" customFormat="1" ht="13.8" x14ac:dyDescent="0.3">
      <c r="E1699" s="19"/>
    </row>
    <row r="1700" spans="5:5" s="22" customFormat="1" ht="13.8" x14ac:dyDescent="0.3">
      <c r="E1700" s="19"/>
    </row>
    <row r="1701" spans="5:5" s="22" customFormat="1" ht="13.8" x14ac:dyDescent="0.3">
      <c r="E1701" s="19"/>
    </row>
    <row r="1702" spans="5:5" s="22" customFormat="1" ht="13.8" x14ac:dyDescent="0.3">
      <c r="E1702" s="19"/>
    </row>
    <row r="1703" spans="5:5" s="22" customFormat="1" ht="13.8" x14ac:dyDescent="0.3">
      <c r="E1703" s="19"/>
    </row>
    <row r="1704" spans="5:5" s="22" customFormat="1" ht="13.8" x14ac:dyDescent="0.3">
      <c r="E1704" s="19"/>
    </row>
    <row r="1705" spans="5:5" s="22" customFormat="1" ht="13.8" x14ac:dyDescent="0.3">
      <c r="E1705" s="19"/>
    </row>
    <row r="1706" spans="5:5" s="22" customFormat="1" ht="13.8" x14ac:dyDescent="0.3">
      <c r="E1706" s="19"/>
    </row>
    <row r="1707" spans="5:5" s="22" customFormat="1" ht="13.8" x14ac:dyDescent="0.3">
      <c r="E1707" s="19"/>
    </row>
    <row r="1708" spans="5:5" s="22" customFormat="1" ht="13.8" x14ac:dyDescent="0.3">
      <c r="E1708" s="19"/>
    </row>
    <row r="1709" spans="5:5" s="22" customFormat="1" ht="13.8" x14ac:dyDescent="0.3">
      <c r="E1709" s="19"/>
    </row>
    <row r="1710" spans="5:5" s="22" customFormat="1" ht="13.8" x14ac:dyDescent="0.3">
      <c r="E1710" s="19"/>
    </row>
    <row r="1711" spans="5:5" s="22" customFormat="1" ht="13.8" x14ac:dyDescent="0.3">
      <c r="E1711" s="19"/>
    </row>
    <row r="1712" spans="5:5" s="22" customFormat="1" ht="13.8" x14ac:dyDescent="0.3">
      <c r="E1712" s="19"/>
    </row>
    <row r="1713" spans="5:5" s="22" customFormat="1" ht="13.8" x14ac:dyDescent="0.3">
      <c r="E1713" s="19"/>
    </row>
    <row r="1714" spans="5:5" s="22" customFormat="1" ht="13.8" x14ac:dyDescent="0.3">
      <c r="E1714" s="19"/>
    </row>
    <row r="1715" spans="5:5" s="22" customFormat="1" ht="13.8" x14ac:dyDescent="0.3">
      <c r="E1715" s="19"/>
    </row>
    <row r="1716" spans="5:5" s="22" customFormat="1" ht="13.8" x14ac:dyDescent="0.3">
      <c r="E1716" s="19"/>
    </row>
    <row r="1717" spans="5:5" s="22" customFormat="1" ht="13.8" x14ac:dyDescent="0.3">
      <c r="E1717" s="19"/>
    </row>
    <row r="1718" spans="5:5" s="22" customFormat="1" ht="13.8" x14ac:dyDescent="0.3">
      <c r="E1718" s="19"/>
    </row>
    <row r="1719" spans="5:5" s="22" customFormat="1" ht="13.8" x14ac:dyDescent="0.3">
      <c r="E1719" s="19"/>
    </row>
    <row r="1720" spans="5:5" s="22" customFormat="1" ht="13.8" x14ac:dyDescent="0.3">
      <c r="E1720" s="19"/>
    </row>
    <row r="1721" spans="5:5" s="22" customFormat="1" ht="13.8" x14ac:dyDescent="0.3">
      <c r="E1721" s="19"/>
    </row>
    <row r="1722" spans="5:5" s="22" customFormat="1" ht="13.8" x14ac:dyDescent="0.3">
      <c r="E1722" s="19"/>
    </row>
    <row r="1723" spans="5:5" s="22" customFormat="1" ht="13.8" x14ac:dyDescent="0.3">
      <c r="E1723" s="19"/>
    </row>
    <row r="1724" spans="5:5" s="22" customFormat="1" ht="13.8" x14ac:dyDescent="0.3">
      <c r="E1724" s="19"/>
    </row>
    <row r="1725" spans="5:5" s="22" customFormat="1" ht="13.8" x14ac:dyDescent="0.3">
      <c r="E1725" s="19"/>
    </row>
    <row r="1726" spans="5:5" s="22" customFormat="1" ht="13.8" x14ac:dyDescent="0.3">
      <c r="E1726" s="19"/>
    </row>
    <row r="1727" spans="5:5" s="22" customFormat="1" ht="13.8" x14ac:dyDescent="0.3">
      <c r="E1727" s="19"/>
    </row>
    <row r="1728" spans="5:5" s="22" customFormat="1" ht="13.8" x14ac:dyDescent="0.3">
      <c r="E1728" s="19"/>
    </row>
    <row r="1729" spans="5:5" s="22" customFormat="1" ht="13.8" x14ac:dyDescent="0.3">
      <c r="E1729" s="19"/>
    </row>
    <row r="1730" spans="5:5" s="22" customFormat="1" ht="13.8" x14ac:dyDescent="0.3">
      <c r="E1730" s="19"/>
    </row>
    <row r="1731" spans="5:5" s="22" customFormat="1" ht="13.8" x14ac:dyDescent="0.3">
      <c r="E1731" s="19"/>
    </row>
    <row r="1732" spans="5:5" s="22" customFormat="1" ht="13.8" x14ac:dyDescent="0.3">
      <c r="E1732" s="19"/>
    </row>
    <row r="1733" spans="5:5" s="22" customFormat="1" ht="13.8" x14ac:dyDescent="0.3">
      <c r="E1733" s="19"/>
    </row>
    <row r="1734" spans="5:5" s="22" customFormat="1" ht="13.8" x14ac:dyDescent="0.3">
      <c r="E1734" s="19"/>
    </row>
    <row r="1735" spans="5:5" s="22" customFormat="1" ht="13.8" x14ac:dyDescent="0.3">
      <c r="E1735" s="19"/>
    </row>
    <row r="1736" spans="5:5" s="22" customFormat="1" ht="13.8" x14ac:dyDescent="0.3">
      <c r="E1736" s="19"/>
    </row>
    <row r="1737" spans="5:5" s="22" customFormat="1" ht="13.8" x14ac:dyDescent="0.3">
      <c r="E1737" s="19"/>
    </row>
    <row r="1738" spans="5:5" s="22" customFormat="1" ht="13.8" x14ac:dyDescent="0.3">
      <c r="E1738" s="19"/>
    </row>
    <row r="1739" spans="5:5" s="22" customFormat="1" ht="13.8" x14ac:dyDescent="0.3">
      <c r="E1739" s="19"/>
    </row>
    <row r="1740" spans="5:5" s="22" customFormat="1" ht="13.8" x14ac:dyDescent="0.3">
      <c r="E1740" s="19"/>
    </row>
    <row r="1741" spans="5:5" s="22" customFormat="1" ht="13.8" x14ac:dyDescent="0.3">
      <c r="E1741" s="19"/>
    </row>
    <row r="1742" spans="5:5" s="22" customFormat="1" ht="13.8" x14ac:dyDescent="0.3">
      <c r="E1742" s="19"/>
    </row>
    <row r="1743" spans="5:5" s="22" customFormat="1" ht="13.8" x14ac:dyDescent="0.3">
      <c r="E1743" s="19"/>
    </row>
    <row r="1744" spans="5:5" s="22" customFormat="1" ht="13.8" x14ac:dyDescent="0.3">
      <c r="E1744" s="19"/>
    </row>
    <row r="1745" spans="5:5" s="22" customFormat="1" ht="13.8" x14ac:dyDescent="0.3">
      <c r="E1745" s="19"/>
    </row>
    <row r="1746" spans="5:5" s="22" customFormat="1" ht="13.8" x14ac:dyDescent="0.3">
      <c r="E1746" s="19"/>
    </row>
    <row r="1747" spans="5:5" s="22" customFormat="1" ht="13.8" x14ac:dyDescent="0.3">
      <c r="E1747" s="19"/>
    </row>
    <row r="1748" spans="5:5" s="22" customFormat="1" ht="13.8" x14ac:dyDescent="0.3">
      <c r="E1748" s="19"/>
    </row>
    <row r="1749" spans="5:5" s="22" customFormat="1" ht="13.8" x14ac:dyDescent="0.3">
      <c r="E1749" s="19"/>
    </row>
    <row r="1750" spans="5:5" s="22" customFormat="1" ht="13.8" x14ac:dyDescent="0.3">
      <c r="E1750" s="19"/>
    </row>
    <row r="1751" spans="5:5" s="22" customFormat="1" ht="13.8" x14ac:dyDescent="0.3">
      <c r="E1751" s="19"/>
    </row>
    <row r="1752" spans="5:5" s="22" customFormat="1" ht="13.8" x14ac:dyDescent="0.3">
      <c r="E1752" s="19"/>
    </row>
    <row r="1753" spans="5:5" s="22" customFormat="1" ht="13.8" x14ac:dyDescent="0.3">
      <c r="E1753" s="19"/>
    </row>
    <row r="1754" spans="5:5" s="22" customFormat="1" ht="13.8" x14ac:dyDescent="0.3">
      <c r="E1754" s="19"/>
    </row>
    <row r="1755" spans="5:5" s="22" customFormat="1" ht="13.8" x14ac:dyDescent="0.3">
      <c r="E1755" s="19"/>
    </row>
    <row r="1756" spans="5:5" s="22" customFormat="1" ht="13.8" x14ac:dyDescent="0.3">
      <c r="E1756" s="19"/>
    </row>
    <row r="1757" spans="5:5" s="22" customFormat="1" ht="13.8" x14ac:dyDescent="0.3">
      <c r="E1757" s="19"/>
    </row>
    <row r="1758" spans="5:5" s="22" customFormat="1" ht="13.8" x14ac:dyDescent="0.3">
      <c r="E1758" s="19"/>
    </row>
    <row r="1759" spans="5:5" s="22" customFormat="1" ht="13.8" x14ac:dyDescent="0.3">
      <c r="E1759" s="19"/>
    </row>
    <row r="1760" spans="5:5" s="22" customFormat="1" ht="13.8" x14ac:dyDescent="0.3">
      <c r="E1760" s="19"/>
    </row>
    <row r="1761" spans="5:5" s="22" customFormat="1" ht="13.8" x14ac:dyDescent="0.3">
      <c r="E1761" s="19"/>
    </row>
    <row r="1762" spans="5:5" s="22" customFormat="1" ht="13.8" x14ac:dyDescent="0.3">
      <c r="E1762" s="19"/>
    </row>
    <row r="1763" spans="5:5" s="22" customFormat="1" ht="13.8" x14ac:dyDescent="0.3">
      <c r="E1763" s="19"/>
    </row>
    <row r="1764" spans="5:5" s="22" customFormat="1" ht="13.8" x14ac:dyDescent="0.3">
      <c r="E1764" s="19"/>
    </row>
    <row r="1765" spans="5:5" s="22" customFormat="1" ht="13.8" x14ac:dyDescent="0.3">
      <c r="E1765" s="19"/>
    </row>
    <row r="1766" spans="5:5" s="22" customFormat="1" ht="13.8" x14ac:dyDescent="0.3">
      <c r="E1766" s="19"/>
    </row>
    <row r="1767" spans="5:5" s="22" customFormat="1" ht="13.8" x14ac:dyDescent="0.3">
      <c r="E1767" s="19"/>
    </row>
    <row r="1768" spans="5:5" s="22" customFormat="1" ht="13.8" x14ac:dyDescent="0.3">
      <c r="E1768" s="19"/>
    </row>
    <row r="1769" spans="5:5" s="22" customFormat="1" ht="13.8" x14ac:dyDescent="0.3">
      <c r="E1769" s="19"/>
    </row>
    <row r="1770" spans="5:5" s="22" customFormat="1" ht="13.8" x14ac:dyDescent="0.3">
      <c r="E1770" s="19"/>
    </row>
    <row r="1771" spans="5:5" s="22" customFormat="1" ht="13.8" x14ac:dyDescent="0.3">
      <c r="E1771" s="19"/>
    </row>
    <row r="1772" spans="5:5" s="22" customFormat="1" ht="13.8" x14ac:dyDescent="0.3">
      <c r="E1772" s="19"/>
    </row>
    <row r="1773" spans="5:5" s="22" customFormat="1" ht="13.8" x14ac:dyDescent="0.3">
      <c r="E1773" s="19"/>
    </row>
    <row r="1774" spans="5:5" s="22" customFormat="1" ht="13.8" x14ac:dyDescent="0.3">
      <c r="E1774" s="19"/>
    </row>
    <row r="1775" spans="5:5" s="22" customFormat="1" ht="13.8" x14ac:dyDescent="0.3">
      <c r="E1775" s="19"/>
    </row>
    <row r="1776" spans="5:5" s="22" customFormat="1" ht="13.8" x14ac:dyDescent="0.3">
      <c r="E1776" s="19"/>
    </row>
    <row r="1777" spans="5:5" s="22" customFormat="1" ht="13.8" x14ac:dyDescent="0.3">
      <c r="E1777" s="19"/>
    </row>
    <row r="1778" spans="5:5" s="22" customFormat="1" ht="13.8" x14ac:dyDescent="0.3">
      <c r="E1778" s="19"/>
    </row>
    <row r="1779" spans="5:5" s="22" customFormat="1" ht="13.8" x14ac:dyDescent="0.3">
      <c r="E1779" s="19"/>
    </row>
    <row r="1780" spans="5:5" s="22" customFormat="1" ht="13.8" x14ac:dyDescent="0.3">
      <c r="E1780" s="19"/>
    </row>
    <row r="1781" spans="5:5" s="22" customFormat="1" ht="13.8" x14ac:dyDescent="0.3">
      <c r="E1781" s="19"/>
    </row>
    <row r="1782" spans="5:5" s="22" customFormat="1" ht="13.8" x14ac:dyDescent="0.3">
      <c r="E1782" s="19"/>
    </row>
    <row r="1783" spans="5:5" s="22" customFormat="1" ht="13.8" x14ac:dyDescent="0.3">
      <c r="E1783" s="19"/>
    </row>
    <row r="1784" spans="5:5" s="22" customFormat="1" ht="13.8" x14ac:dyDescent="0.3">
      <c r="E1784" s="19"/>
    </row>
    <row r="1785" spans="5:5" s="22" customFormat="1" ht="13.8" x14ac:dyDescent="0.3">
      <c r="E1785" s="19"/>
    </row>
    <row r="1786" spans="5:5" s="22" customFormat="1" ht="13.8" x14ac:dyDescent="0.3">
      <c r="E1786" s="19"/>
    </row>
    <row r="1787" spans="5:5" s="22" customFormat="1" ht="13.8" x14ac:dyDescent="0.3">
      <c r="E1787" s="19"/>
    </row>
    <row r="1788" spans="5:5" s="22" customFormat="1" ht="13.8" x14ac:dyDescent="0.3">
      <c r="E1788" s="19"/>
    </row>
    <row r="1789" spans="5:5" s="22" customFormat="1" ht="13.8" x14ac:dyDescent="0.3">
      <c r="E1789" s="19"/>
    </row>
    <row r="1790" spans="5:5" s="22" customFormat="1" ht="13.8" x14ac:dyDescent="0.3">
      <c r="E1790" s="19"/>
    </row>
    <row r="1791" spans="5:5" s="22" customFormat="1" ht="13.8" x14ac:dyDescent="0.3">
      <c r="E1791" s="19"/>
    </row>
    <row r="1792" spans="5:5" s="22" customFormat="1" ht="13.8" x14ac:dyDescent="0.3">
      <c r="E1792" s="19"/>
    </row>
    <row r="1793" spans="5:5" s="22" customFormat="1" ht="13.8" x14ac:dyDescent="0.3">
      <c r="E1793" s="19"/>
    </row>
    <row r="1794" spans="5:5" s="22" customFormat="1" ht="13.8" x14ac:dyDescent="0.3">
      <c r="E1794" s="19"/>
    </row>
    <row r="1795" spans="5:5" s="22" customFormat="1" ht="13.8" x14ac:dyDescent="0.3">
      <c r="E1795" s="19"/>
    </row>
    <row r="1796" spans="5:5" s="22" customFormat="1" ht="13.8" x14ac:dyDescent="0.3">
      <c r="E1796" s="19"/>
    </row>
    <row r="1797" spans="5:5" s="22" customFormat="1" ht="13.8" x14ac:dyDescent="0.3">
      <c r="E1797" s="19"/>
    </row>
    <row r="1798" spans="5:5" s="22" customFormat="1" ht="13.8" x14ac:dyDescent="0.3">
      <c r="E1798" s="19"/>
    </row>
    <row r="1799" spans="5:5" s="22" customFormat="1" ht="13.8" x14ac:dyDescent="0.3">
      <c r="E1799" s="19"/>
    </row>
    <row r="1800" spans="5:5" s="22" customFormat="1" ht="13.8" x14ac:dyDescent="0.3">
      <c r="E1800" s="19"/>
    </row>
    <row r="1801" spans="5:5" s="22" customFormat="1" ht="13.8" x14ac:dyDescent="0.3">
      <c r="E1801" s="19"/>
    </row>
    <row r="1802" spans="5:5" s="22" customFormat="1" ht="13.8" x14ac:dyDescent="0.3">
      <c r="E1802" s="19"/>
    </row>
    <row r="1803" spans="5:5" s="22" customFormat="1" ht="13.8" x14ac:dyDescent="0.3">
      <c r="E1803" s="19"/>
    </row>
    <row r="1804" spans="5:5" s="22" customFormat="1" ht="13.8" x14ac:dyDescent="0.3">
      <c r="E1804" s="19"/>
    </row>
    <row r="1805" spans="5:5" s="22" customFormat="1" ht="13.8" x14ac:dyDescent="0.3">
      <c r="E1805" s="19"/>
    </row>
    <row r="1806" spans="5:5" s="22" customFormat="1" ht="13.8" x14ac:dyDescent="0.3">
      <c r="E1806" s="19"/>
    </row>
    <row r="1807" spans="5:5" s="22" customFormat="1" ht="13.8" x14ac:dyDescent="0.3">
      <c r="E1807" s="19"/>
    </row>
    <row r="1808" spans="5:5" s="22" customFormat="1" ht="13.8" x14ac:dyDescent="0.3">
      <c r="E1808" s="19"/>
    </row>
    <row r="1809" spans="5:5" s="22" customFormat="1" ht="13.8" x14ac:dyDescent="0.3">
      <c r="E1809" s="19"/>
    </row>
    <row r="1810" spans="5:5" s="22" customFormat="1" ht="13.8" x14ac:dyDescent="0.3">
      <c r="E1810" s="19"/>
    </row>
    <row r="1811" spans="5:5" s="22" customFormat="1" ht="13.8" x14ac:dyDescent="0.3">
      <c r="E1811" s="19"/>
    </row>
    <row r="1812" spans="5:5" s="22" customFormat="1" ht="13.8" x14ac:dyDescent="0.3">
      <c r="E1812" s="19"/>
    </row>
    <row r="1813" spans="5:5" s="22" customFormat="1" ht="13.8" x14ac:dyDescent="0.3">
      <c r="E1813" s="19"/>
    </row>
    <row r="1814" spans="5:5" s="22" customFormat="1" ht="13.8" x14ac:dyDescent="0.3">
      <c r="E1814" s="19"/>
    </row>
    <row r="1815" spans="5:5" s="22" customFormat="1" ht="13.8" x14ac:dyDescent="0.3">
      <c r="E1815" s="19"/>
    </row>
    <row r="1816" spans="5:5" s="22" customFormat="1" ht="13.8" x14ac:dyDescent="0.3">
      <c r="E1816" s="19"/>
    </row>
    <row r="1817" spans="5:5" s="22" customFormat="1" ht="13.8" x14ac:dyDescent="0.3">
      <c r="E1817" s="19"/>
    </row>
    <row r="1818" spans="5:5" s="22" customFormat="1" ht="13.8" x14ac:dyDescent="0.3">
      <c r="E1818" s="19"/>
    </row>
    <row r="1819" spans="5:5" s="22" customFormat="1" ht="13.8" x14ac:dyDescent="0.3">
      <c r="E1819" s="19"/>
    </row>
    <row r="1820" spans="5:5" s="22" customFormat="1" ht="13.8" x14ac:dyDescent="0.3">
      <c r="E1820" s="19"/>
    </row>
    <row r="1821" spans="5:5" s="22" customFormat="1" ht="13.8" x14ac:dyDescent="0.3">
      <c r="E1821" s="19"/>
    </row>
    <row r="1822" spans="5:5" s="22" customFormat="1" ht="13.8" x14ac:dyDescent="0.3">
      <c r="E1822" s="19"/>
    </row>
    <row r="1823" spans="5:5" s="22" customFormat="1" ht="13.8" x14ac:dyDescent="0.3">
      <c r="E1823" s="19"/>
    </row>
    <row r="1824" spans="5:5" s="22" customFormat="1" ht="13.8" x14ac:dyDescent="0.3">
      <c r="E1824" s="19"/>
    </row>
    <row r="1825" spans="5:5" s="22" customFormat="1" ht="13.8" x14ac:dyDescent="0.3">
      <c r="E1825" s="19"/>
    </row>
    <row r="1826" spans="5:5" s="22" customFormat="1" ht="13.8" x14ac:dyDescent="0.3">
      <c r="E1826" s="19"/>
    </row>
    <row r="1827" spans="5:5" s="22" customFormat="1" ht="13.8" x14ac:dyDescent="0.3">
      <c r="E1827" s="19"/>
    </row>
    <row r="1828" spans="5:5" s="22" customFormat="1" ht="13.8" x14ac:dyDescent="0.3">
      <c r="E1828" s="19"/>
    </row>
    <row r="1829" spans="5:5" s="22" customFormat="1" ht="13.8" x14ac:dyDescent="0.3">
      <c r="E1829" s="19"/>
    </row>
    <row r="1830" spans="5:5" s="22" customFormat="1" ht="13.8" x14ac:dyDescent="0.3">
      <c r="E1830" s="19"/>
    </row>
    <row r="1831" spans="5:5" s="22" customFormat="1" ht="13.8" x14ac:dyDescent="0.3">
      <c r="E1831" s="19"/>
    </row>
    <row r="1832" spans="5:5" s="22" customFormat="1" ht="13.8" x14ac:dyDescent="0.3">
      <c r="E1832" s="19"/>
    </row>
    <row r="1833" spans="5:5" s="22" customFormat="1" ht="13.8" x14ac:dyDescent="0.3">
      <c r="E1833" s="19"/>
    </row>
    <row r="1834" spans="5:5" s="22" customFormat="1" ht="13.8" x14ac:dyDescent="0.3">
      <c r="E1834" s="19"/>
    </row>
    <row r="1835" spans="5:5" s="22" customFormat="1" ht="13.8" x14ac:dyDescent="0.3">
      <c r="E1835" s="19"/>
    </row>
    <row r="1836" spans="5:5" s="22" customFormat="1" ht="13.8" x14ac:dyDescent="0.3">
      <c r="E1836" s="19"/>
    </row>
    <row r="1837" spans="5:5" s="22" customFormat="1" ht="13.8" x14ac:dyDescent="0.3">
      <c r="E1837" s="19"/>
    </row>
    <row r="1838" spans="5:5" s="22" customFormat="1" ht="13.8" x14ac:dyDescent="0.3">
      <c r="E1838" s="19"/>
    </row>
    <row r="1839" spans="5:5" s="22" customFormat="1" ht="13.8" x14ac:dyDescent="0.3">
      <c r="E1839" s="19"/>
    </row>
    <row r="1840" spans="5:5" s="22" customFormat="1" ht="13.8" x14ac:dyDescent="0.3">
      <c r="E1840" s="19"/>
    </row>
    <row r="1841" spans="5:5" s="22" customFormat="1" ht="13.8" x14ac:dyDescent="0.3">
      <c r="E1841" s="19"/>
    </row>
    <row r="1842" spans="5:5" s="22" customFormat="1" ht="13.8" x14ac:dyDescent="0.3">
      <c r="E1842" s="19"/>
    </row>
    <row r="1843" spans="5:5" s="22" customFormat="1" ht="13.8" x14ac:dyDescent="0.3">
      <c r="E1843" s="19"/>
    </row>
    <row r="1844" spans="5:5" s="22" customFormat="1" ht="13.8" x14ac:dyDescent="0.3">
      <c r="E1844" s="19"/>
    </row>
    <row r="1845" spans="5:5" s="22" customFormat="1" ht="13.8" x14ac:dyDescent="0.3">
      <c r="E1845" s="19"/>
    </row>
    <row r="1846" spans="5:5" s="22" customFormat="1" ht="13.8" x14ac:dyDescent="0.3">
      <c r="E1846" s="19"/>
    </row>
    <row r="1847" spans="5:5" s="22" customFormat="1" ht="13.8" x14ac:dyDescent="0.3">
      <c r="E1847" s="19"/>
    </row>
    <row r="1848" spans="5:5" s="22" customFormat="1" ht="13.8" x14ac:dyDescent="0.3">
      <c r="E1848" s="19"/>
    </row>
    <row r="1849" spans="5:5" s="22" customFormat="1" ht="13.8" x14ac:dyDescent="0.3">
      <c r="E1849" s="19"/>
    </row>
    <row r="1850" spans="5:5" s="22" customFormat="1" ht="13.8" x14ac:dyDescent="0.3">
      <c r="E1850" s="19"/>
    </row>
    <row r="1851" spans="5:5" s="22" customFormat="1" ht="13.8" x14ac:dyDescent="0.3">
      <c r="E1851" s="19"/>
    </row>
    <row r="1852" spans="5:5" s="22" customFormat="1" ht="13.8" x14ac:dyDescent="0.3">
      <c r="E1852" s="19"/>
    </row>
    <row r="1853" spans="5:5" s="22" customFormat="1" ht="13.8" x14ac:dyDescent="0.3">
      <c r="E1853" s="19"/>
    </row>
    <row r="1854" spans="5:5" s="22" customFormat="1" ht="13.8" x14ac:dyDescent="0.3">
      <c r="E1854" s="19"/>
    </row>
    <row r="1855" spans="5:5" s="22" customFormat="1" ht="13.8" x14ac:dyDescent="0.3">
      <c r="E1855" s="19"/>
    </row>
    <row r="1856" spans="5:5" s="22" customFormat="1" ht="13.8" x14ac:dyDescent="0.3">
      <c r="E1856" s="19"/>
    </row>
    <row r="1857" spans="5:5" s="22" customFormat="1" ht="13.8" x14ac:dyDescent="0.3">
      <c r="E1857" s="19"/>
    </row>
    <row r="1858" spans="5:5" s="22" customFormat="1" ht="13.8" x14ac:dyDescent="0.3">
      <c r="E1858" s="19"/>
    </row>
    <row r="1859" spans="5:5" s="22" customFormat="1" ht="13.8" x14ac:dyDescent="0.3">
      <c r="E1859" s="19"/>
    </row>
    <row r="1860" spans="5:5" s="22" customFormat="1" ht="13.8" x14ac:dyDescent="0.3">
      <c r="E1860" s="19"/>
    </row>
    <row r="1861" spans="5:5" s="22" customFormat="1" ht="13.8" x14ac:dyDescent="0.3">
      <c r="E1861" s="19"/>
    </row>
    <row r="1862" spans="5:5" s="22" customFormat="1" ht="13.8" x14ac:dyDescent="0.3">
      <c r="E1862" s="19"/>
    </row>
    <row r="1863" spans="5:5" s="22" customFormat="1" ht="13.8" x14ac:dyDescent="0.3">
      <c r="E1863" s="19"/>
    </row>
    <row r="1864" spans="5:5" s="22" customFormat="1" ht="13.8" x14ac:dyDescent="0.3">
      <c r="E1864" s="19"/>
    </row>
    <row r="1865" spans="5:5" s="22" customFormat="1" ht="13.8" x14ac:dyDescent="0.3">
      <c r="E1865" s="19"/>
    </row>
    <row r="1866" spans="5:5" s="22" customFormat="1" ht="13.8" x14ac:dyDescent="0.3">
      <c r="E1866" s="19"/>
    </row>
    <row r="1867" spans="5:5" s="22" customFormat="1" ht="13.8" x14ac:dyDescent="0.3">
      <c r="E1867" s="19"/>
    </row>
    <row r="1868" spans="5:5" s="22" customFormat="1" ht="13.8" x14ac:dyDescent="0.3">
      <c r="E1868" s="19"/>
    </row>
    <row r="1869" spans="5:5" s="22" customFormat="1" ht="13.8" x14ac:dyDescent="0.3">
      <c r="E1869" s="19"/>
    </row>
    <row r="1870" spans="5:5" s="22" customFormat="1" ht="13.8" x14ac:dyDescent="0.3">
      <c r="E1870" s="19"/>
    </row>
    <row r="1871" spans="5:5" s="22" customFormat="1" ht="13.8" x14ac:dyDescent="0.3">
      <c r="E1871" s="19"/>
    </row>
    <row r="1872" spans="5:5" s="22" customFormat="1" ht="13.8" x14ac:dyDescent="0.3">
      <c r="E1872" s="19"/>
    </row>
    <row r="1873" spans="5:5" s="22" customFormat="1" ht="13.8" x14ac:dyDescent="0.3">
      <c r="E1873" s="19"/>
    </row>
    <row r="1874" spans="5:5" s="22" customFormat="1" ht="13.8" x14ac:dyDescent="0.3">
      <c r="E1874" s="19"/>
    </row>
    <row r="1875" spans="5:5" s="22" customFormat="1" ht="13.8" x14ac:dyDescent="0.3">
      <c r="E1875" s="19"/>
    </row>
    <row r="1876" spans="5:5" s="22" customFormat="1" ht="13.8" x14ac:dyDescent="0.3">
      <c r="E1876" s="19"/>
    </row>
    <row r="1877" spans="5:5" s="22" customFormat="1" ht="13.8" x14ac:dyDescent="0.3">
      <c r="E1877" s="19"/>
    </row>
    <row r="1878" spans="5:5" s="22" customFormat="1" ht="13.8" x14ac:dyDescent="0.3">
      <c r="E1878" s="19"/>
    </row>
    <row r="1879" spans="5:5" s="22" customFormat="1" ht="13.8" x14ac:dyDescent="0.3">
      <c r="E1879" s="19"/>
    </row>
    <row r="1880" spans="5:5" s="22" customFormat="1" ht="13.8" x14ac:dyDescent="0.3">
      <c r="E1880" s="19"/>
    </row>
    <row r="1881" spans="5:5" s="22" customFormat="1" ht="13.8" x14ac:dyDescent="0.3">
      <c r="E1881" s="19"/>
    </row>
    <row r="1882" spans="5:5" s="22" customFormat="1" ht="13.8" x14ac:dyDescent="0.3">
      <c r="E1882" s="19"/>
    </row>
    <row r="1883" spans="5:5" s="22" customFormat="1" ht="13.8" x14ac:dyDescent="0.3">
      <c r="E1883" s="19"/>
    </row>
    <row r="1884" spans="5:5" s="22" customFormat="1" ht="13.8" x14ac:dyDescent="0.3">
      <c r="E1884" s="19"/>
    </row>
    <row r="1885" spans="5:5" s="22" customFormat="1" ht="13.8" x14ac:dyDescent="0.3">
      <c r="E1885" s="19"/>
    </row>
    <row r="1886" spans="5:5" s="22" customFormat="1" ht="13.8" x14ac:dyDescent="0.3">
      <c r="E1886" s="19"/>
    </row>
    <row r="1887" spans="5:5" s="22" customFormat="1" ht="13.8" x14ac:dyDescent="0.3">
      <c r="E1887" s="19"/>
    </row>
    <row r="1888" spans="5:5" s="22" customFormat="1" ht="13.8" x14ac:dyDescent="0.3">
      <c r="E1888" s="19"/>
    </row>
    <row r="1889" spans="5:5" s="22" customFormat="1" ht="13.8" x14ac:dyDescent="0.3">
      <c r="E1889" s="19"/>
    </row>
    <row r="1890" spans="5:5" s="22" customFormat="1" ht="13.8" x14ac:dyDescent="0.3">
      <c r="E1890" s="19"/>
    </row>
    <row r="1891" spans="5:5" s="22" customFormat="1" ht="13.8" x14ac:dyDescent="0.3">
      <c r="E1891" s="19"/>
    </row>
    <row r="1892" spans="5:5" s="22" customFormat="1" ht="13.8" x14ac:dyDescent="0.3">
      <c r="E1892" s="19"/>
    </row>
    <row r="1893" spans="5:5" s="22" customFormat="1" ht="13.8" x14ac:dyDescent="0.3">
      <c r="E1893" s="19"/>
    </row>
    <row r="1894" spans="5:5" s="22" customFormat="1" ht="13.8" x14ac:dyDescent="0.3">
      <c r="E1894" s="19"/>
    </row>
    <row r="1895" spans="5:5" s="22" customFormat="1" ht="13.8" x14ac:dyDescent="0.3">
      <c r="E1895" s="19"/>
    </row>
    <row r="1896" spans="5:5" s="22" customFormat="1" ht="13.8" x14ac:dyDescent="0.3">
      <c r="E1896" s="19"/>
    </row>
    <row r="1897" spans="5:5" s="22" customFormat="1" ht="13.8" x14ac:dyDescent="0.3">
      <c r="E1897" s="19"/>
    </row>
    <row r="1898" spans="5:5" s="22" customFormat="1" ht="13.8" x14ac:dyDescent="0.3">
      <c r="E1898" s="19"/>
    </row>
    <row r="1899" spans="5:5" s="22" customFormat="1" ht="13.8" x14ac:dyDescent="0.3">
      <c r="E1899" s="19"/>
    </row>
    <row r="1900" spans="5:5" s="22" customFormat="1" ht="13.8" x14ac:dyDescent="0.3">
      <c r="E1900" s="19"/>
    </row>
    <row r="1901" spans="5:5" s="22" customFormat="1" ht="13.8" x14ac:dyDescent="0.3">
      <c r="E1901" s="19"/>
    </row>
    <row r="1902" spans="5:5" s="22" customFormat="1" ht="13.8" x14ac:dyDescent="0.3">
      <c r="E1902" s="19"/>
    </row>
    <row r="1903" spans="5:5" s="22" customFormat="1" ht="13.8" x14ac:dyDescent="0.3">
      <c r="E1903" s="19"/>
    </row>
    <row r="1904" spans="5:5" s="22" customFormat="1" ht="13.8" x14ac:dyDescent="0.3">
      <c r="E1904" s="19"/>
    </row>
    <row r="1905" spans="5:5" s="22" customFormat="1" ht="13.8" x14ac:dyDescent="0.3">
      <c r="E1905" s="19"/>
    </row>
    <row r="1906" spans="5:5" s="22" customFormat="1" ht="13.8" x14ac:dyDescent="0.3">
      <c r="E1906" s="19"/>
    </row>
    <row r="1907" spans="5:5" s="22" customFormat="1" ht="13.8" x14ac:dyDescent="0.3">
      <c r="E1907" s="19"/>
    </row>
    <row r="1908" spans="5:5" s="22" customFormat="1" ht="13.8" x14ac:dyDescent="0.3">
      <c r="E1908" s="19"/>
    </row>
    <row r="1909" spans="5:5" s="22" customFormat="1" ht="13.8" x14ac:dyDescent="0.3">
      <c r="E1909" s="19"/>
    </row>
    <row r="1910" spans="5:5" s="22" customFormat="1" ht="13.8" x14ac:dyDescent="0.3">
      <c r="E1910" s="19"/>
    </row>
    <row r="1911" spans="5:5" s="22" customFormat="1" ht="13.8" x14ac:dyDescent="0.3">
      <c r="E1911" s="19"/>
    </row>
    <row r="1912" spans="5:5" s="22" customFormat="1" ht="13.8" x14ac:dyDescent="0.3">
      <c r="E1912" s="19"/>
    </row>
    <row r="1913" spans="5:5" s="22" customFormat="1" ht="13.8" x14ac:dyDescent="0.3">
      <c r="E1913" s="19"/>
    </row>
    <row r="1914" spans="5:5" s="22" customFormat="1" ht="13.8" x14ac:dyDescent="0.3">
      <c r="E1914" s="19"/>
    </row>
    <row r="1915" spans="5:5" s="22" customFormat="1" ht="13.8" x14ac:dyDescent="0.3">
      <c r="E1915" s="19"/>
    </row>
    <row r="1916" spans="5:5" s="22" customFormat="1" ht="13.8" x14ac:dyDescent="0.3">
      <c r="E1916" s="19"/>
    </row>
    <row r="1917" spans="5:5" s="22" customFormat="1" ht="13.8" x14ac:dyDescent="0.3">
      <c r="E1917" s="19"/>
    </row>
    <row r="1918" spans="5:5" s="22" customFormat="1" ht="13.8" x14ac:dyDescent="0.3">
      <c r="E1918" s="19"/>
    </row>
    <row r="1919" spans="5:5" s="22" customFormat="1" ht="13.8" x14ac:dyDescent="0.3">
      <c r="E1919" s="19"/>
    </row>
    <row r="1920" spans="5:5" s="22" customFormat="1" ht="13.8" x14ac:dyDescent="0.3">
      <c r="E1920" s="19"/>
    </row>
    <row r="1921" spans="5:5" s="22" customFormat="1" ht="13.8" x14ac:dyDescent="0.3">
      <c r="E1921" s="19"/>
    </row>
    <row r="1922" spans="5:5" s="22" customFormat="1" ht="13.8" x14ac:dyDescent="0.3">
      <c r="E1922" s="19"/>
    </row>
    <row r="1923" spans="5:5" s="22" customFormat="1" ht="13.8" x14ac:dyDescent="0.3">
      <c r="E1923" s="19"/>
    </row>
    <row r="1924" spans="5:5" s="22" customFormat="1" ht="13.8" x14ac:dyDescent="0.3">
      <c r="E1924" s="19"/>
    </row>
    <row r="1925" spans="5:5" s="22" customFormat="1" ht="13.8" x14ac:dyDescent="0.3">
      <c r="E1925" s="19"/>
    </row>
    <row r="1926" spans="5:5" s="22" customFormat="1" ht="13.8" x14ac:dyDescent="0.3">
      <c r="E1926" s="19"/>
    </row>
    <row r="1927" spans="5:5" s="22" customFormat="1" ht="13.8" x14ac:dyDescent="0.3">
      <c r="E1927" s="19"/>
    </row>
    <row r="1928" spans="5:5" s="22" customFormat="1" ht="13.8" x14ac:dyDescent="0.3">
      <c r="E1928" s="19"/>
    </row>
    <row r="1929" spans="5:5" s="22" customFormat="1" ht="13.8" x14ac:dyDescent="0.3">
      <c r="E1929" s="19"/>
    </row>
    <row r="1930" spans="5:5" s="22" customFormat="1" ht="13.8" x14ac:dyDescent="0.3">
      <c r="E1930" s="19"/>
    </row>
    <row r="1931" spans="5:5" s="22" customFormat="1" ht="13.8" x14ac:dyDescent="0.3">
      <c r="E1931" s="19"/>
    </row>
    <row r="1932" spans="5:5" s="22" customFormat="1" ht="13.8" x14ac:dyDescent="0.3">
      <c r="E1932" s="19"/>
    </row>
    <row r="1933" spans="5:5" s="22" customFormat="1" ht="13.8" x14ac:dyDescent="0.3">
      <c r="E1933" s="19"/>
    </row>
    <row r="1934" spans="5:5" s="22" customFormat="1" ht="13.8" x14ac:dyDescent="0.3">
      <c r="E1934" s="19"/>
    </row>
    <row r="1935" spans="5:5" s="22" customFormat="1" ht="13.8" x14ac:dyDescent="0.3">
      <c r="E1935" s="19"/>
    </row>
    <row r="1936" spans="5:5" s="22" customFormat="1" ht="13.8" x14ac:dyDescent="0.3">
      <c r="E1936" s="19"/>
    </row>
    <row r="1937" spans="5:5" s="22" customFormat="1" ht="13.8" x14ac:dyDescent="0.3">
      <c r="E1937" s="19"/>
    </row>
    <row r="1938" spans="5:5" s="22" customFormat="1" ht="13.8" x14ac:dyDescent="0.3">
      <c r="E1938" s="19"/>
    </row>
    <row r="1939" spans="5:5" s="22" customFormat="1" ht="13.8" x14ac:dyDescent="0.3">
      <c r="E1939" s="19"/>
    </row>
    <row r="1940" spans="5:5" s="22" customFormat="1" ht="13.8" x14ac:dyDescent="0.3">
      <c r="E1940" s="19"/>
    </row>
    <row r="1941" spans="5:5" s="22" customFormat="1" ht="13.8" x14ac:dyDescent="0.3">
      <c r="E1941" s="19"/>
    </row>
    <row r="1942" spans="5:5" s="22" customFormat="1" ht="13.8" x14ac:dyDescent="0.3">
      <c r="E1942" s="19"/>
    </row>
    <row r="1943" spans="5:5" s="22" customFormat="1" ht="13.8" x14ac:dyDescent="0.3">
      <c r="E1943" s="19"/>
    </row>
    <row r="1944" spans="5:5" s="22" customFormat="1" ht="13.8" x14ac:dyDescent="0.3">
      <c r="E1944" s="19"/>
    </row>
    <row r="1945" spans="5:5" s="22" customFormat="1" ht="13.8" x14ac:dyDescent="0.3">
      <c r="E1945" s="19"/>
    </row>
    <row r="1946" spans="5:5" s="22" customFormat="1" ht="13.8" x14ac:dyDescent="0.3">
      <c r="E1946" s="19"/>
    </row>
    <row r="1947" spans="5:5" s="22" customFormat="1" ht="13.8" x14ac:dyDescent="0.3">
      <c r="E1947" s="19"/>
    </row>
    <row r="1948" spans="5:5" s="22" customFormat="1" ht="13.8" x14ac:dyDescent="0.3">
      <c r="E1948" s="19"/>
    </row>
    <row r="1949" spans="5:5" s="22" customFormat="1" ht="13.8" x14ac:dyDescent="0.3">
      <c r="E1949" s="19"/>
    </row>
    <row r="1950" spans="5:5" s="22" customFormat="1" ht="13.8" x14ac:dyDescent="0.3">
      <c r="E1950" s="19"/>
    </row>
    <row r="1951" spans="5:5" s="22" customFormat="1" ht="13.8" x14ac:dyDescent="0.3">
      <c r="E1951" s="19"/>
    </row>
    <row r="1952" spans="5:5" s="22" customFormat="1" ht="13.8" x14ac:dyDescent="0.3">
      <c r="E1952" s="19"/>
    </row>
    <row r="1953" spans="5:5" s="22" customFormat="1" ht="13.8" x14ac:dyDescent="0.3">
      <c r="E1953" s="19"/>
    </row>
    <row r="1954" spans="5:5" s="22" customFormat="1" ht="13.8" x14ac:dyDescent="0.3">
      <c r="E1954" s="19"/>
    </row>
    <row r="1955" spans="5:5" s="22" customFormat="1" ht="13.8" x14ac:dyDescent="0.3">
      <c r="E1955" s="19"/>
    </row>
    <row r="1956" spans="5:5" s="22" customFormat="1" ht="13.8" x14ac:dyDescent="0.3">
      <c r="E1956" s="19"/>
    </row>
    <row r="1957" spans="5:5" s="22" customFormat="1" ht="13.8" x14ac:dyDescent="0.3">
      <c r="E1957" s="19"/>
    </row>
    <row r="1958" spans="5:5" s="22" customFormat="1" ht="13.8" x14ac:dyDescent="0.3">
      <c r="E1958" s="19"/>
    </row>
    <row r="1959" spans="5:5" s="22" customFormat="1" ht="13.8" x14ac:dyDescent="0.3">
      <c r="E1959" s="19"/>
    </row>
    <row r="1960" spans="5:5" s="22" customFormat="1" ht="13.8" x14ac:dyDescent="0.3">
      <c r="E1960" s="19"/>
    </row>
    <row r="1961" spans="5:5" s="22" customFormat="1" ht="13.8" x14ac:dyDescent="0.3">
      <c r="E1961" s="19"/>
    </row>
    <row r="1962" spans="5:5" s="22" customFormat="1" ht="13.8" x14ac:dyDescent="0.3">
      <c r="E1962" s="19"/>
    </row>
    <row r="1963" spans="5:5" s="22" customFormat="1" ht="13.8" x14ac:dyDescent="0.3">
      <c r="E1963" s="19"/>
    </row>
    <row r="1964" spans="5:5" s="22" customFormat="1" ht="13.8" x14ac:dyDescent="0.3">
      <c r="E1964" s="19"/>
    </row>
    <row r="1965" spans="5:5" s="22" customFormat="1" ht="13.8" x14ac:dyDescent="0.3">
      <c r="E1965" s="19"/>
    </row>
    <row r="1966" spans="5:5" s="22" customFormat="1" ht="13.8" x14ac:dyDescent="0.3">
      <c r="E1966" s="19"/>
    </row>
    <row r="1967" spans="5:5" s="22" customFormat="1" ht="13.8" x14ac:dyDescent="0.3">
      <c r="E1967" s="19"/>
    </row>
    <row r="1968" spans="5:5" s="22" customFormat="1" ht="13.8" x14ac:dyDescent="0.3">
      <c r="E1968" s="19"/>
    </row>
    <row r="1969" spans="5:5" s="22" customFormat="1" ht="13.8" x14ac:dyDescent="0.3">
      <c r="E1969" s="19"/>
    </row>
    <row r="1970" spans="5:5" s="22" customFormat="1" ht="13.8" x14ac:dyDescent="0.3">
      <c r="E1970" s="19"/>
    </row>
    <row r="1971" spans="5:5" s="22" customFormat="1" ht="13.8" x14ac:dyDescent="0.3">
      <c r="E1971" s="19"/>
    </row>
    <row r="1972" spans="5:5" s="22" customFormat="1" ht="13.8" x14ac:dyDescent="0.3">
      <c r="E1972" s="19"/>
    </row>
    <row r="1973" spans="5:5" s="22" customFormat="1" ht="13.8" x14ac:dyDescent="0.3">
      <c r="E1973" s="19"/>
    </row>
    <row r="1974" spans="5:5" s="22" customFormat="1" ht="13.8" x14ac:dyDescent="0.3">
      <c r="E1974" s="19"/>
    </row>
    <row r="1975" spans="5:5" s="22" customFormat="1" ht="13.8" x14ac:dyDescent="0.3">
      <c r="E1975" s="19"/>
    </row>
    <row r="1976" spans="5:5" s="22" customFormat="1" ht="13.8" x14ac:dyDescent="0.3">
      <c r="E1976" s="19"/>
    </row>
    <row r="1977" spans="5:5" s="22" customFormat="1" ht="13.8" x14ac:dyDescent="0.3">
      <c r="E1977" s="19"/>
    </row>
    <row r="1978" spans="5:5" s="22" customFormat="1" ht="13.8" x14ac:dyDescent="0.3">
      <c r="E1978" s="19"/>
    </row>
    <row r="1979" spans="5:5" s="22" customFormat="1" ht="13.8" x14ac:dyDescent="0.3">
      <c r="E1979" s="19"/>
    </row>
    <row r="1980" spans="5:5" s="22" customFormat="1" ht="13.8" x14ac:dyDescent="0.3">
      <c r="E1980" s="19"/>
    </row>
    <row r="1981" spans="5:5" s="22" customFormat="1" ht="13.8" x14ac:dyDescent="0.3">
      <c r="E1981" s="19"/>
    </row>
    <row r="1982" spans="5:5" s="22" customFormat="1" ht="13.8" x14ac:dyDescent="0.3">
      <c r="E1982" s="19"/>
    </row>
    <row r="1983" spans="5:5" s="22" customFormat="1" ht="13.8" x14ac:dyDescent="0.3">
      <c r="E1983" s="19"/>
    </row>
    <row r="1984" spans="5:5" s="22" customFormat="1" ht="13.8" x14ac:dyDescent="0.3">
      <c r="E1984" s="19"/>
    </row>
    <row r="1985" spans="5:5" s="22" customFormat="1" ht="13.8" x14ac:dyDescent="0.3">
      <c r="E1985" s="19"/>
    </row>
    <row r="1986" spans="5:5" s="22" customFormat="1" ht="13.8" x14ac:dyDescent="0.3">
      <c r="E1986" s="19"/>
    </row>
    <row r="1987" spans="5:5" s="22" customFormat="1" ht="13.8" x14ac:dyDescent="0.3">
      <c r="E1987" s="19"/>
    </row>
    <row r="1988" spans="5:5" s="22" customFormat="1" ht="13.8" x14ac:dyDescent="0.3">
      <c r="E1988" s="19"/>
    </row>
    <row r="1989" spans="5:5" s="22" customFormat="1" ht="13.8" x14ac:dyDescent="0.3">
      <c r="E1989" s="19"/>
    </row>
    <row r="1990" spans="5:5" s="22" customFormat="1" ht="13.8" x14ac:dyDescent="0.3">
      <c r="E1990" s="19"/>
    </row>
    <row r="1991" spans="5:5" s="22" customFormat="1" ht="13.8" x14ac:dyDescent="0.3">
      <c r="E1991" s="19"/>
    </row>
    <row r="1992" spans="5:5" s="22" customFormat="1" ht="13.8" x14ac:dyDescent="0.3">
      <c r="E1992" s="19"/>
    </row>
    <row r="1993" spans="5:5" s="22" customFormat="1" ht="13.8" x14ac:dyDescent="0.3">
      <c r="E1993" s="19"/>
    </row>
    <row r="1994" spans="5:5" s="22" customFormat="1" ht="13.8" x14ac:dyDescent="0.3">
      <c r="E1994" s="19"/>
    </row>
    <row r="1995" spans="5:5" s="22" customFormat="1" ht="13.8" x14ac:dyDescent="0.3">
      <c r="E1995" s="19"/>
    </row>
    <row r="1996" spans="5:5" s="22" customFormat="1" ht="13.8" x14ac:dyDescent="0.3">
      <c r="E1996" s="19"/>
    </row>
    <row r="1997" spans="5:5" s="22" customFormat="1" ht="13.8" x14ac:dyDescent="0.3">
      <c r="E1997" s="19"/>
    </row>
    <row r="1998" spans="5:5" s="22" customFormat="1" ht="13.8" x14ac:dyDescent="0.3">
      <c r="E1998" s="19"/>
    </row>
    <row r="1999" spans="5:5" s="22" customFormat="1" ht="13.8" x14ac:dyDescent="0.3">
      <c r="E1999" s="19"/>
    </row>
    <row r="2000" spans="5:5" s="22" customFormat="1" ht="13.8" x14ac:dyDescent="0.3">
      <c r="E2000" s="19"/>
    </row>
    <row r="2001" spans="5:5" s="22" customFormat="1" ht="13.8" x14ac:dyDescent="0.3">
      <c r="E2001" s="19"/>
    </row>
    <row r="2002" spans="5:5" s="22" customFormat="1" ht="13.8" x14ac:dyDescent="0.3">
      <c r="E2002" s="19"/>
    </row>
    <row r="2003" spans="5:5" s="22" customFormat="1" ht="13.8" x14ac:dyDescent="0.3">
      <c r="E2003" s="19"/>
    </row>
    <row r="2004" spans="5:5" s="22" customFormat="1" ht="13.8" x14ac:dyDescent="0.3">
      <c r="E2004" s="19"/>
    </row>
    <row r="2005" spans="5:5" s="22" customFormat="1" ht="13.8" x14ac:dyDescent="0.3">
      <c r="E2005" s="19"/>
    </row>
    <row r="2006" spans="5:5" s="22" customFormat="1" ht="13.8" x14ac:dyDescent="0.3">
      <c r="E2006" s="19"/>
    </row>
    <row r="2007" spans="5:5" s="22" customFormat="1" ht="13.8" x14ac:dyDescent="0.3">
      <c r="E2007" s="19"/>
    </row>
    <row r="2008" spans="5:5" s="22" customFormat="1" ht="13.8" x14ac:dyDescent="0.3">
      <c r="E2008" s="19"/>
    </row>
    <row r="2009" spans="5:5" s="22" customFormat="1" ht="13.8" x14ac:dyDescent="0.3">
      <c r="E2009" s="19"/>
    </row>
    <row r="2010" spans="5:5" s="22" customFormat="1" ht="13.8" x14ac:dyDescent="0.3">
      <c r="E2010" s="19"/>
    </row>
    <row r="2011" spans="5:5" s="22" customFormat="1" ht="13.8" x14ac:dyDescent="0.3">
      <c r="E2011" s="19"/>
    </row>
    <row r="2012" spans="5:5" s="22" customFormat="1" ht="13.8" x14ac:dyDescent="0.3">
      <c r="E2012" s="19"/>
    </row>
    <row r="2013" spans="5:5" s="22" customFormat="1" ht="13.8" x14ac:dyDescent="0.3">
      <c r="E2013" s="19"/>
    </row>
    <row r="2014" spans="5:5" s="22" customFormat="1" ht="13.8" x14ac:dyDescent="0.3">
      <c r="E2014" s="19"/>
    </row>
    <row r="2015" spans="5:5" s="22" customFormat="1" ht="13.8" x14ac:dyDescent="0.3">
      <c r="E2015" s="19"/>
    </row>
    <row r="2016" spans="5:5" s="22" customFormat="1" ht="13.8" x14ac:dyDescent="0.3">
      <c r="E2016" s="19"/>
    </row>
    <row r="2017" spans="5:5" s="22" customFormat="1" ht="13.8" x14ac:dyDescent="0.3">
      <c r="E2017" s="19"/>
    </row>
    <row r="2018" spans="5:5" s="22" customFormat="1" ht="13.8" x14ac:dyDescent="0.3">
      <c r="E2018" s="19"/>
    </row>
    <row r="2019" spans="5:5" s="22" customFormat="1" ht="13.8" x14ac:dyDescent="0.3">
      <c r="E2019" s="19"/>
    </row>
    <row r="2020" spans="5:5" s="22" customFormat="1" ht="13.8" x14ac:dyDescent="0.3">
      <c r="E2020" s="19"/>
    </row>
    <row r="2021" spans="5:5" s="22" customFormat="1" ht="13.8" x14ac:dyDescent="0.3">
      <c r="E2021" s="19"/>
    </row>
    <row r="2022" spans="5:5" s="22" customFormat="1" ht="13.8" x14ac:dyDescent="0.3">
      <c r="E2022" s="19"/>
    </row>
    <row r="2023" spans="5:5" s="22" customFormat="1" ht="13.8" x14ac:dyDescent="0.3">
      <c r="E2023" s="19"/>
    </row>
    <row r="2024" spans="5:5" s="22" customFormat="1" ht="13.8" x14ac:dyDescent="0.3">
      <c r="E2024" s="19"/>
    </row>
    <row r="2025" spans="5:5" s="22" customFormat="1" ht="13.8" x14ac:dyDescent="0.3">
      <c r="E2025" s="19"/>
    </row>
    <row r="2026" spans="5:5" s="22" customFormat="1" ht="13.8" x14ac:dyDescent="0.3">
      <c r="E2026" s="19"/>
    </row>
    <row r="2027" spans="5:5" s="22" customFormat="1" ht="13.8" x14ac:dyDescent="0.3">
      <c r="E2027" s="19"/>
    </row>
    <row r="2028" spans="5:5" s="22" customFormat="1" ht="13.8" x14ac:dyDescent="0.3">
      <c r="E2028" s="19"/>
    </row>
    <row r="2029" spans="5:5" s="22" customFormat="1" ht="13.8" x14ac:dyDescent="0.3">
      <c r="E2029" s="19"/>
    </row>
    <row r="2030" spans="5:5" s="22" customFormat="1" ht="13.8" x14ac:dyDescent="0.3">
      <c r="E2030" s="19"/>
    </row>
    <row r="2031" spans="5:5" s="22" customFormat="1" ht="13.8" x14ac:dyDescent="0.3">
      <c r="E2031" s="19"/>
    </row>
    <row r="2032" spans="5:5" s="22" customFormat="1" ht="13.8" x14ac:dyDescent="0.3">
      <c r="E2032" s="19"/>
    </row>
    <row r="2033" spans="5:5" s="22" customFormat="1" ht="13.8" x14ac:dyDescent="0.3">
      <c r="E2033" s="19"/>
    </row>
    <row r="2034" spans="5:5" s="22" customFormat="1" ht="13.8" x14ac:dyDescent="0.3">
      <c r="E2034" s="19"/>
    </row>
    <row r="2035" spans="5:5" s="22" customFormat="1" ht="13.8" x14ac:dyDescent="0.3">
      <c r="E2035" s="19"/>
    </row>
    <row r="2036" spans="5:5" s="22" customFormat="1" ht="13.8" x14ac:dyDescent="0.3">
      <c r="E2036" s="19"/>
    </row>
    <row r="2037" spans="5:5" s="22" customFormat="1" ht="13.8" x14ac:dyDescent="0.3">
      <c r="E2037" s="19"/>
    </row>
    <row r="2038" spans="5:5" s="22" customFormat="1" ht="13.8" x14ac:dyDescent="0.3">
      <c r="E2038" s="19"/>
    </row>
    <row r="2039" spans="5:5" s="22" customFormat="1" ht="13.8" x14ac:dyDescent="0.3">
      <c r="E2039" s="19"/>
    </row>
    <row r="2040" spans="5:5" s="22" customFormat="1" ht="13.8" x14ac:dyDescent="0.3">
      <c r="E2040" s="19"/>
    </row>
    <row r="2041" spans="5:5" s="22" customFormat="1" ht="13.8" x14ac:dyDescent="0.3">
      <c r="E2041" s="19"/>
    </row>
    <row r="2042" spans="5:5" s="22" customFormat="1" ht="13.8" x14ac:dyDescent="0.3">
      <c r="E2042" s="19"/>
    </row>
    <row r="2043" spans="5:5" s="22" customFormat="1" ht="13.8" x14ac:dyDescent="0.3">
      <c r="E2043" s="19"/>
    </row>
    <row r="2044" spans="5:5" s="22" customFormat="1" ht="13.8" x14ac:dyDescent="0.3">
      <c r="E2044" s="19"/>
    </row>
    <row r="2045" spans="5:5" s="22" customFormat="1" ht="13.8" x14ac:dyDescent="0.3">
      <c r="E2045" s="19"/>
    </row>
    <row r="2046" spans="5:5" s="22" customFormat="1" ht="13.8" x14ac:dyDescent="0.3">
      <c r="E2046" s="19"/>
    </row>
    <row r="2047" spans="5:5" s="22" customFormat="1" ht="13.8" x14ac:dyDescent="0.3">
      <c r="E2047" s="19"/>
    </row>
    <row r="2048" spans="5:5" s="22" customFormat="1" ht="13.8" x14ac:dyDescent="0.3">
      <c r="E2048" s="19"/>
    </row>
    <row r="2049" spans="5:5" s="22" customFormat="1" ht="13.8" x14ac:dyDescent="0.3">
      <c r="E2049" s="19"/>
    </row>
    <row r="2050" spans="5:5" s="22" customFormat="1" ht="13.8" x14ac:dyDescent="0.3">
      <c r="E2050" s="19"/>
    </row>
    <row r="2051" spans="5:5" s="22" customFormat="1" ht="13.8" x14ac:dyDescent="0.3">
      <c r="E2051" s="19"/>
    </row>
    <row r="2052" spans="5:5" s="22" customFormat="1" ht="13.8" x14ac:dyDescent="0.3">
      <c r="E2052" s="19"/>
    </row>
    <row r="2053" spans="5:5" s="22" customFormat="1" ht="13.8" x14ac:dyDescent="0.3">
      <c r="E2053" s="19"/>
    </row>
    <row r="2054" spans="5:5" s="22" customFormat="1" ht="13.8" x14ac:dyDescent="0.3">
      <c r="E2054" s="19"/>
    </row>
    <row r="2055" spans="5:5" s="22" customFormat="1" ht="13.8" x14ac:dyDescent="0.3">
      <c r="E2055" s="19"/>
    </row>
    <row r="2056" spans="5:5" s="22" customFormat="1" ht="13.8" x14ac:dyDescent="0.3">
      <c r="E2056" s="19"/>
    </row>
    <row r="2057" spans="5:5" s="22" customFormat="1" ht="13.8" x14ac:dyDescent="0.3">
      <c r="E2057" s="19"/>
    </row>
    <row r="2058" spans="5:5" s="22" customFormat="1" ht="13.8" x14ac:dyDescent="0.3">
      <c r="E2058" s="19"/>
    </row>
    <row r="2059" spans="5:5" s="22" customFormat="1" ht="13.8" x14ac:dyDescent="0.3">
      <c r="E2059" s="19"/>
    </row>
    <row r="2060" spans="5:5" s="22" customFormat="1" ht="13.8" x14ac:dyDescent="0.3">
      <c r="E2060" s="19"/>
    </row>
    <row r="2061" spans="5:5" s="22" customFormat="1" ht="13.8" x14ac:dyDescent="0.3">
      <c r="E2061" s="19"/>
    </row>
    <row r="2062" spans="5:5" s="22" customFormat="1" ht="13.8" x14ac:dyDescent="0.3">
      <c r="E2062" s="19"/>
    </row>
    <row r="2063" spans="5:5" s="22" customFormat="1" ht="13.8" x14ac:dyDescent="0.3">
      <c r="E2063" s="19"/>
    </row>
    <row r="2064" spans="5:5" s="22" customFormat="1" ht="13.8" x14ac:dyDescent="0.3">
      <c r="E2064" s="19"/>
    </row>
    <row r="2065" spans="5:5" s="22" customFormat="1" ht="13.8" x14ac:dyDescent="0.3">
      <c r="E2065" s="19"/>
    </row>
    <row r="2066" spans="5:5" s="22" customFormat="1" ht="13.8" x14ac:dyDescent="0.3">
      <c r="E2066" s="19"/>
    </row>
    <row r="2067" spans="5:5" s="22" customFormat="1" ht="13.8" x14ac:dyDescent="0.3">
      <c r="E2067" s="19"/>
    </row>
    <row r="2068" spans="5:5" s="22" customFormat="1" ht="13.8" x14ac:dyDescent="0.3">
      <c r="E2068" s="19"/>
    </row>
    <row r="2069" spans="5:5" s="22" customFormat="1" ht="13.8" x14ac:dyDescent="0.3">
      <c r="E2069" s="19"/>
    </row>
    <row r="2070" spans="5:5" s="22" customFormat="1" ht="13.8" x14ac:dyDescent="0.3">
      <c r="E2070" s="19"/>
    </row>
    <row r="2071" spans="5:5" s="22" customFormat="1" ht="13.8" x14ac:dyDescent="0.3">
      <c r="E2071" s="19"/>
    </row>
    <row r="2072" spans="5:5" s="22" customFormat="1" ht="13.8" x14ac:dyDescent="0.3">
      <c r="E2072" s="19"/>
    </row>
    <row r="2073" spans="5:5" s="22" customFormat="1" ht="13.8" x14ac:dyDescent="0.3">
      <c r="E2073" s="19"/>
    </row>
    <row r="2074" spans="5:5" s="22" customFormat="1" ht="13.8" x14ac:dyDescent="0.3">
      <c r="E2074" s="19"/>
    </row>
    <row r="2075" spans="5:5" s="22" customFormat="1" ht="13.8" x14ac:dyDescent="0.3">
      <c r="E2075" s="19"/>
    </row>
    <row r="2076" spans="5:5" s="22" customFormat="1" ht="13.8" x14ac:dyDescent="0.3">
      <c r="E2076" s="19"/>
    </row>
    <row r="2077" spans="5:5" s="22" customFormat="1" ht="13.8" x14ac:dyDescent="0.3">
      <c r="E2077" s="19"/>
    </row>
    <row r="2078" spans="5:5" s="22" customFormat="1" ht="13.8" x14ac:dyDescent="0.3">
      <c r="E2078" s="19"/>
    </row>
    <row r="2079" spans="5:5" s="22" customFormat="1" ht="13.8" x14ac:dyDescent="0.3">
      <c r="E2079" s="19"/>
    </row>
    <row r="2080" spans="5:5" s="22" customFormat="1" ht="13.8" x14ac:dyDescent="0.3">
      <c r="E2080" s="19"/>
    </row>
    <row r="2081" spans="5:5" s="22" customFormat="1" ht="13.8" x14ac:dyDescent="0.3">
      <c r="E2081" s="19"/>
    </row>
    <row r="2082" spans="5:5" s="22" customFormat="1" ht="13.8" x14ac:dyDescent="0.3">
      <c r="E2082" s="19"/>
    </row>
    <row r="2083" spans="5:5" s="22" customFormat="1" ht="13.8" x14ac:dyDescent="0.3">
      <c r="E2083" s="19"/>
    </row>
    <row r="2084" spans="5:5" s="22" customFormat="1" ht="13.8" x14ac:dyDescent="0.3">
      <c r="E2084" s="19"/>
    </row>
    <row r="2085" spans="5:5" s="22" customFormat="1" ht="13.8" x14ac:dyDescent="0.3">
      <c r="E2085" s="19"/>
    </row>
    <row r="2086" spans="5:5" s="22" customFormat="1" ht="13.8" x14ac:dyDescent="0.3">
      <c r="E2086" s="19"/>
    </row>
    <row r="2087" spans="5:5" s="22" customFormat="1" ht="13.8" x14ac:dyDescent="0.3">
      <c r="E2087" s="19"/>
    </row>
    <row r="2088" spans="5:5" s="22" customFormat="1" ht="13.8" x14ac:dyDescent="0.3">
      <c r="E2088" s="19"/>
    </row>
    <row r="2089" spans="5:5" s="22" customFormat="1" ht="13.8" x14ac:dyDescent="0.3">
      <c r="E2089" s="19"/>
    </row>
    <row r="2090" spans="5:5" s="22" customFormat="1" ht="13.8" x14ac:dyDescent="0.3">
      <c r="E2090" s="19"/>
    </row>
    <row r="2091" spans="5:5" s="22" customFormat="1" ht="13.8" x14ac:dyDescent="0.3">
      <c r="E2091" s="19"/>
    </row>
    <row r="2092" spans="5:5" s="22" customFormat="1" ht="13.8" x14ac:dyDescent="0.3">
      <c r="E2092" s="19"/>
    </row>
    <row r="2093" spans="5:5" s="22" customFormat="1" ht="13.8" x14ac:dyDescent="0.3">
      <c r="E2093" s="19"/>
    </row>
    <row r="2094" spans="5:5" s="22" customFormat="1" ht="13.8" x14ac:dyDescent="0.3">
      <c r="E2094" s="19"/>
    </row>
    <row r="2095" spans="5:5" s="22" customFormat="1" ht="13.8" x14ac:dyDescent="0.3">
      <c r="E2095" s="19"/>
    </row>
    <row r="2096" spans="5:5" s="22" customFormat="1" ht="13.8" x14ac:dyDescent="0.3">
      <c r="E2096" s="19"/>
    </row>
    <row r="2097" spans="5:5" s="22" customFormat="1" ht="13.8" x14ac:dyDescent="0.3">
      <c r="E2097" s="19"/>
    </row>
    <row r="2098" spans="5:5" s="22" customFormat="1" ht="13.8" x14ac:dyDescent="0.3">
      <c r="E2098" s="19"/>
    </row>
    <row r="2099" spans="5:5" s="22" customFormat="1" ht="13.8" x14ac:dyDescent="0.3">
      <c r="E2099" s="19"/>
    </row>
    <row r="2100" spans="5:5" s="22" customFormat="1" ht="13.8" x14ac:dyDescent="0.3">
      <c r="E2100" s="19"/>
    </row>
    <row r="2101" spans="5:5" s="22" customFormat="1" ht="13.8" x14ac:dyDescent="0.3">
      <c r="E2101" s="19"/>
    </row>
    <row r="2102" spans="5:5" s="22" customFormat="1" ht="13.8" x14ac:dyDescent="0.3">
      <c r="E2102" s="19"/>
    </row>
    <row r="2103" spans="5:5" s="22" customFormat="1" ht="13.8" x14ac:dyDescent="0.3">
      <c r="E2103" s="19"/>
    </row>
    <row r="2104" spans="5:5" s="22" customFormat="1" ht="13.8" x14ac:dyDescent="0.3">
      <c r="E2104" s="19"/>
    </row>
    <row r="2105" spans="5:5" s="22" customFormat="1" ht="13.8" x14ac:dyDescent="0.3">
      <c r="E2105" s="19"/>
    </row>
    <row r="2106" spans="5:5" s="22" customFormat="1" ht="13.8" x14ac:dyDescent="0.3">
      <c r="E2106" s="19"/>
    </row>
    <row r="2107" spans="5:5" s="22" customFormat="1" ht="13.8" x14ac:dyDescent="0.3">
      <c r="E2107" s="19"/>
    </row>
    <row r="2108" spans="5:5" s="22" customFormat="1" ht="13.8" x14ac:dyDescent="0.3">
      <c r="E2108" s="19"/>
    </row>
    <row r="2109" spans="5:5" s="22" customFormat="1" ht="13.8" x14ac:dyDescent="0.3">
      <c r="E2109" s="19"/>
    </row>
    <row r="2110" spans="5:5" s="22" customFormat="1" ht="13.8" x14ac:dyDescent="0.3">
      <c r="E2110" s="19"/>
    </row>
    <row r="2111" spans="5:5" s="22" customFormat="1" ht="13.8" x14ac:dyDescent="0.3">
      <c r="E2111" s="19"/>
    </row>
    <row r="2112" spans="5:5" s="22" customFormat="1" ht="13.8" x14ac:dyDescent="0.3">
      <c r="E2112" s="19"/>
    </row>
    <row r="2113" spans="5:5" s="22" customFormat="1" ht="13.8" x14ac:dyDescent="0.3">
      <c r="E2113" s="19"/>
    </row>
    <row r="2114" spans="5:5" s="22" customFormat="1" ht="13.8" x14ac:dyDescent="0.3">
      <c r="E2114" s="19"/>
    </row>
    <row r="2115" spans="5:5" s="22" customFormat="1" ht="13.8" x14ac:dyDescent="0.3">
      <c r="E2115" s="19"/>
    </row>
    <row r="2116" spans="5:5" s="22" customFormat="1" ht="13.8" x14ac:dyDescent="0.3">
      <c r="E2116" s="19"/>
    </row>
    <row r="2117" spans="5:5" s="22" customFormat="1" ht="13.8" x14ac:dyDescent="0.3">
      <c r="E2117" s="19"/>
    </row>
    <row r="2118" spans="5:5" s="22" customFormat="1" ht="13.8" x14ac:dyDescent="0.3">
      <c r="E2118" s="19"/>
    </row>
    <row r="2119" spans="5:5" s="22" customFormat="1" ht="13.8" x14ac:dyDescent="0.3">
      <c r="E2119" s="19"/>
    </row>
    <row r="2120" spans="5:5" s="22" customFormat="1" ht="13.8" x14ac:dyDescent="0.3">
      <c r="E2120" s="19"/>
    </row>
    <row r="2121" spans="5:5" s="22" customFormat="1" ht="13.8" x14ac:dyDescent="0.3">
      <c r="E2121" s="19"/>
    </row>
    <row r="2122" spans="5:5" s="22" customFormat="1" ht="13.8" x14ac:dyDescent="0.3">
      <c r="E2122" s="19"/>
    </row>
    <row r="2123" spans="5:5" s="22" customFormat="1" ht="13.8" x14ac:dyDescent="0.3">
      <c r="E2123" s="19"/>
    </row>
    <row r="2124" spans="5:5" s="22" customFormat="1" ht="13.8" x14ac:dyDescent="0.3">
      <c r="E2124" s="19"/>
    </row>
    <row r="2125" spans="5:5" s="22" customFormat="1" ht="13.8" x14ac:dyDescent="0.3">
      <c r="E2125" s="19"/>
    </row>
    <row r="2126" spans="5:5" s="22" customFormat="1" ht="13.8" x14ac:dyDescent="0.3">
      <c r="E2126" s="19"/>
    </row>
    <row r="2127" spans="5:5" s="22" customFormat="1" ht="13.8" x14ac:dyDescent="0.3">
      <c r="E2127" s="19"/>
    </row>
    <row r="2128" spans="5:5" s="22" customFormat="1" ht="13.8" x14ac:dyDescent="0.3">
      <c r="E2128" s="19"/>
    </row>
    <row r="2129" spans="5:5" s="22" customFormat="1" ht="13.8" x14ac:dyDescent="0.3">
      <c r="E2129" s="19"/>
    </row>
    <row r="2130" spans="5:5" s="22" customFormat="1" ht="13.8" x14ac:dyDescent="0.3">
      <c r="E2130" s="19"/>
    </row>
    <row r="2131" spans="5:5" s="22" customFormat="1" ht="13.8" x14ac:dyDescent="0.3">
      <c r="E2131" s="19"/>
    </row>
    <row r="2132" spans="5:5" s="22" customFormat="1" ht="13.8" x14ac:dyDescent="0.3">
      <c r="E2132" s="19"/>
    </row>
    <row r="2133" spans="5:5" s="22" customFormat="1" ht="13.8" x14ac:dyDescent="0.3">
      <c r="E2133" s="19"/>
    </row>
    <row r="2134" spans="5:5" s="22" customFormat="1" ht="13.8" x14ac:dyDescent="0.3">
      <c r="E2134" s="19"/>
    </row>
    <row r="2135" spans="5:5" s="22" customFormat="1" ht="13.8" x14ac:dyDescent="0.3">
      <c r="E2135" s="19"/>
    </row>
    <row r="2136" spans="5:5" s="22" customFormat="1" ht="13.8" x14ac:dyDescent="0.3">
      <c r="E2136" s="19"/>
    </row>
    <row r="2137" spans="5:5" s="22" customFormat="1" ht="13.8" x14ac:dyDescent="0.3">
      <c r="E2137" s="19"/>
    </row>
    <row r="2138" spans="5:5" s="22" customFormat="1" ht="13.8" x14ac:dyDescent="0.3">
      <c r="E2138" s="19"/>
    </row>
    <row r="2139" spans="5:5" s="22" customFormat="1" ht="13.8" x14ac:dyDescent="0.3">
      <c r="E2139" s="19"/>
    </row>
    <row r="2140" spans="5:5" s="22" customFormat="1" ht="13.8" x14ac:dyDescent="0.3">
      <c r="E2140" s="19"/>
    </row>
    <row r="2141" spans="5:5" s="22" customFormat="1" ht="13.8" x14ac:dyDescent="0.3">
      <c r="E2141" s="19"/>
    </row>
    <row r="2142" spans="5:5" s="22" customFormat="1" ht="13.8" x14ac:dyDescent="0.3">
      <c r="E2142" s="19"/>
    </row>
    <row r="2143" spans="5:5" s="22" customFormat="1" ht="13.8" x14ac:dyDescent="0.3">
      <c r="E2143" s="19"/>
    </row>
    <row r="2144" spans="5:5" s="22" customFormat="1" ht="13.8" x14ac:dyDescent="0.3">
      <c r="E2144" s="19"/>
    </row>
    <row r="2145" spans="5:5" s="22" customFormat="1" ht="13.8" x14ac:dyDescent="0.3">
      <c r="E2145" s="19"/>
    </row>
    <row r="2146" spans="5:5" s="22" customFormat="1" ht="13.8" x14ac:dyDescent="0.3">
      <c r="E2146" s="19"/>
    </row>
    <row r="2147" spans="5:5" s="22" customFormat="1" ht="13.8" x14ac:dyDescent="0.3">
      <c r="E2147" s="19"/>
    </row>
    <row r="2148" spans="5:5" s="22" customFormat="1" ht="13.8" x14ac:dyDescent="0.3">
      <c r="E2148" s="19"/>
    </row>
    <row r="2149" spans="5:5" s="22" customFormat="1" ht="13.8" x14ac:dyDescent="0.3">
      <c r="E2149" s="19"/>
    </row>
    <row r="2150" spans="5:5" s="22" customFormat="1" ht="13.8" x14ac:dyDescent="0.3">
      <c r="E2150" s="19"/>
    </row>
    <row r="2151" spans="5:5" s="22" customFormat="1" ht="13.8" x14ac:dyDescent="0.3">
      <c r="E2151" s="19"/>
    </row>
    <row r="2152" spans="5:5" s="22" customFormat="1" ht="13.8" x14ac:dyDescent="0.3">
      <c r="E2152" s="19"/>
    </row>
    <row r="2153" spans="5:5" s="22" customFormat="1" ht="13.8" x14ac:dyDescent="0.3">
      <c r="E2153" s="19"/>
    </row>
    <row r="2154" spans="5:5" s="22" customFormat="1" ht="13.8" x14ac:dyDescent="0.3">
      <c r="E2154" s="19"/>
    </row>
    <row r="2155" spans="5:5" s="22" customFormat="1" ht="13.8" x14ac:dyDescent="0.3">
      <c r="E2155" s="19"/>
    </row>
    <row r="2156" spans="5:5" s="22" customFormat="1" ht="13.8" x14ac:dyDescent="0.3">
      <c r="E2156" s="19"/>
    </row>
    <row r="2157" spans="5:5" s="22" customFormat="1" ht="13.8" x14ac:dyDescent="0.3">
      <c r="E2157" s="19"/>
    </row>
    <row r="2158" spans="5:5" s="22" customFormat="1" ht="13.8" x14ac:dyDescent="0.3">
      <c r="E2158" s="19"/>
    </row>
    <row r="2159" spans="5:5" s="22" customFormat="1" ht="13.8" x14ac:dyDescent="0.3">
      <c r="E2159" s="19"/>
    </row>
    <row r="2160" spans="5:5" s="22" customFormat="1" ht="13.8" x14ac:dyDescent="0.3">
      <c r="E2160" s="19"/>
    </row>
    <row r="2161" spans="5:5" s="22" customFormat="1" ht="13.8" x14ac:dyDescent="0.3">
      <c r="E2161" s="19"/>
    </row>
    <row r="2162" spans="5:5" s="22" customFormat="1" ht="13.8" x14ac:dyDescent="0.3">
      <c r="E2162" s="19"/>
    </row>
    <row r="2163" spans="5:5" s="22" customFormat="1" ht="13.8" x14ac:dyDescent="0.3">
      <c r="E2163" s="19"/>
    </row>
    <row r="2164" spans="5:5" s="22" customFormat="1" ht="13.8" x14ac:dyDescent="0.3">
      <c r="E2164" s="19"/>
    </row>
    <row r="2165" spans="5:5" s="22" customFormat="1" ht="13.8" x14ac:dyDescent="0.3">
      <c r="E2165" s="19"/>
    </row>
    <row r="2166" spans="5:5" s="22" customFormat="1" ht="13.8" x14ac:dyDescent="0.3">
      <c r="E2166" s="19"/>
    </row>
    <row r="2167" spans="5:5" s="22" customFormat="1" ht="13.8" x14ac:dyDescent="0.3">
      <c r="E2167" s="19"/>
    </row>
    <row r="2168" spans="5:5" s="22" customFormat="1" ht="13.8" x14ac:dyDescent="0.3">
      <c r="E2168" s="19"/>
    </row>
    <row r="2169" spans="5:5" s="22" customFormat="1" ht="13.8" x14ac:dyDescent="0.3">
      <c r="E2169" s="19"/>
    </row>
    <row r="2170" spans="5:5" s="22" customFormat="1" ht="13.8" x14ac:dyDescent="0.3">
      <c r="E2170" s="19"/>
    </row>
    <row r="2171" spans="5:5" s="22" customFormat="1" ht="13.8" x14ac:dyDescent="0.3">
      <c r="E2171" s="19"/>
    </row>
    <row r="2172" spans="5:5" s="22" customFormat="1" ht="13.8" x14ac:dyDescent="0.3">
      <c r="E2172" s="19"/>
    </row>
    <row r="2173" spans="5:5" s="22" customFormat="1" ht="13.8" x14ac:dyDescent="0.3">
      <c r="E2173" s="19"/>
    </row>
    <row r="2174" spans="5:5" s="22" customFormat="1" ht="13.8" x14ac:dyDescent="0.3">
      <c r="E2174" s="19"/>
    </row>
    <row r="2175" spans="5:5" s="22" customFormat="1" ht="13.8" x14ac:dyDescent="0.3">
      <c r="E2175" s="19"/>
    </row>
    <row r="2176" spans="5:5" s="22" customFormat="1" ht="13.8" x14ac:dyDescent="0.3">
      <c r="E2176" s="19"/>
    </row>
    <row r="2177" spans="5:5" s="22" customFormat="1" ht="13.8" x14ac:dyDescent="0.3">
      <c r="E2177" s="19"/>
    </row>
    <row r="2178" spans="5:5" s="22" customFormat="1" ht="13.8" x14ac:dyDescent="0.3">
      <c r="E2178" s="19"/>
    </row>
    <row r="2179" spans="5:5" s="22" customFormat="1" ht="13.8" x14ac:dyDescent="0.3">
      <c r="E2179" s="19"/>
    </row>
    <row r="2180" spans="5:5" s="22" customFormat="1" ht="13.8" x14ac:dyDescent="0.3">
      <c r="E2180" s="19"/>
    </row>
    <row r="2181" spans="5:5" s="22" customFormat="1" ht="13.8" x14ac:dyDescent="0.3">
      <c r="E2181" s="19"/>
    </row>
    <row r="2182" spans="5:5" s="22" customFormat="1" ht="13.8" x14ac:dyDescent="0.3">
      <c r="E2182" s="19"/>
    </row>
    <row r="2183" spans="5:5" s="22" customFormat="1" ht="13.8" x14ac:dyDescent="0.3">
      <c r="E2183" s="19"/>
    </row>
    <row r="2184" spans="5:5" s="22" customFormat="1" ht="13.8" x14ac:dyDescent="0.3">
      <c r="E2184" s="19"/>
    </row>
    <row r="2185" spans="5:5" s="22" customFormat="1" ht="13.8" x14ac:dyDescent="0.3">
      <c r="E2185" s="19"/>
    </row>
    <row r="2186" spans="5:5" s="22" customFormat="1" ht="13.8" x14ac:dyDescent="0.3">
      <c r="E2186" s="19"/>
    </row>
    <row r="2187" spans="5:5" s="22" customFormat="1" ht="13.8" x14ac:dyDescent="0.3">
      <c r="E2187" s="19"/>
    </row>
    <row r="2188" spans="5:5" s="22" customFormat="1" ht="13.8" x14ac:dyDescent="0.3">
      <c r="E2188" s="19"/>
    </row>
    <row r="2189" spans="5:5" s="22" customFormat="1" ht="13.8" x14ac:dyDescent="0.3">
      <c r="E2189" s="19"/>
    </row>
    <row r="2190" spans="5:5" s="22" customFormat="1" ht="13.8" x14ac:dyDescent="0.3">
      <c r="E2190" s="19"/>
    </row>
    <row r="2191" spans="5:5" s="22" customFormat="1" ht="13.8" x14ac:dyDescent="0.3">
      <c r="E2191" s="19"/>
    </row>
    <row r="2192" spans="5:5" s="22" customFormat="1" ht="13.8" x14ac:dyDescent="0.3">
      <c r="E2192" s="19"/>
    </row>
    <row r="2193" spans="5:5" s="22" customFormat="1" ht="13.8" x14ac:dyDescent="0.3">
      <c r="E2193" s="19"/>
    </row>
    <row r="2194" spans="5:5" s="22" customFormat="1" ht="13.8" x14ac:dyDescent="0.3">
      <c r="E2194" s="19"/>
    </row>
    <row r="2195" spans="5:5" s="22" customFormat="1" ht="13.8" x14ac:dyDescent="0.3">
      <c r="E2195" s="19"/>
    </row>
    <row r="2196" spans="5:5" s="22" customFormat="1" ht="13.8" x14ac:dyDescent="0.3">
      <c r="E2196" s="19"/>
    </row>
    <row r="2197" spans="5:5" s="22" customFormat="1" ht="13.8" x14ac:dyDescent="0.3">
      <c r="E2197" s="19"/>
    </row>
    <row r="2198" spans="5:5" s="22" customFormat="1" ht="13.8" x14ac:dyDescent="0.3">
      <c r="E2198" s="19"/>
    </row>
    <row r="2199" spans="5:5" s="22" customFormat="1" ht="13.8" x14ac:dyDescent="0.3">
      <c r="E2199" s="19"/>
    </row>
    <row r="2200" spans="5:5" s="22" customFormat="1" ht="13.8" x14ac:dyDescent="0.3">
      <c r="E2200" s="19"/>
    </row>
    <row r="2201" spans="5:5" s="22" customFormat="1" ht="13.8" x14ac:dyDescent="0.3">
      <c r="E2201" s="19"/>
    </row>
    <row r="2202" spans="5:5" s="22" customFormat="1" ht="13.8" x14ac:dyDescent="0.3">
      <c r="E2202" s="19"/>
    </row>
    <row r="2203" spans="5:5" s="22" customFormat="1" ht="13.8" x14ac:dyDescent="0.3">
      <c r="E2203" s="19"/>
    </row>
    <row r="2204" spans="5:5" s="22" customFormat="1" ht="13.8" x14ac:dyDescent="0.3">
      <c r="E2204" s="19"/>
    </row>
    <row r="2205" spans="5:5" s="22" customFormat="1" ht="13.8" x14ac:dyDescent="0.3">
      <c r="E2205" s="19"/>
    </row>
    <row r="2206" spans="5:5" s="22" customFormat="1" ht="13.8" x14ac:dyDescent="0.3">
      <c r="E2206" s="19"/>
    </row>
    <row r="2207" spans="5:5" s="22" customFormat="1" ht="13.8" x14ac:dyDescent="0.3">
      <c r="E2207" s="19"/>
    </row>
    <row r="2208" spans="5:5" s="22" customFormat="1" ht="13.8" x14ac:dyDescent="0.3">
      <c r="E2208" s="19"/>
    </row>
    <row r="2209" spans="5:5" s="22" customFormat="1" ht="13.8" x14ac:dyDescent="0.3">
      <c r="E2209" s="19"/>
    </row>
    <row r="2210" spans="5:5" s="22" customFormat="1" ht="13.8" x14ac:dyDescent="0.3">
      <c r="E2210" s="19"/>
    </row>
    <row r="2211" spans="5:5" s="22" customFormat="1" ht="13.8" x14ac:dyDescent="0.3">
      <c r="E2211" s="19"/>
    </row>
    <row r="2212" spans="5:5" s="22" customFormat="1" ht="13.8" x14ac:dyDescent="0.3">
      <c r="E2212" s="19"/>
    </row>
    <row r="2213" spans="5:5" s="22" customFormat="1" ht="13.8" x14ac:dyDescent="0.3">
      <c r="E2213" s="19"/>
    </row>
    <row r="2214" spans="5:5" s="22" customFormat="1" ht="13.8" x14ac:dyDescent="0.3">
      <c r="E2214" s="19"/>
    </row>
    <row r="2215" spans="5:5" s="22" customFormat="1" ht="13.8" x14ac:dyDescent="0.3">
      <c r="E2215" s="19"/>
    </row>
    <row r="2216" spans="5:5" s="22" customFormat="1" ht="13.8" x14ac:dyDescent="0.3">
      <c r="E2216" s="19"/>
    </row>
    <row r="2217" spans="5:5" s="22" customFormat="1" ht="13.8" x14ac:dyDescent="0.3">
      <c r="E2217" s="19"/>
    </row>
    <row r="2218" spans="5:5" s="22" customFormat="1" ht="13.8" x14ac:dyDescent="0.3">
      <c r="E2218" s="19"/>
    </row>
    <row r="2219" spans="5:5" s="22" customFormat="1" ht="13.8" x14ac:dyDescent="0.3">
      <c r="E2219" s="19"/>
    </row>
    <row r="2220" spans="5:5" s="22" customFormat="1" ht="13.8" x14ac:dyDescent="0.3">
      <c r="E2220" s="19"/>
    </row>
    <row r="2221" spans="5:5" s="22" customFormat="1" ht="13.8" x14ac:dyDescent="0.3">
      <c r="E2221" s="19"/>
    </row>
    <row r="2222" spans="5:5" s="22" customFormat="1" ht="13.8" x14ac:dyDescent="0.3">
      <c r="E2222" s="19"/>
    </row>
    <row r="2223" spans="5:5" s="22" customFormat="1" ht="13.8" x14ac:dyDescent="0.3">
      <c r="E2223" s="19"/>
    </row>
    <row r="2224" spans="5:5" s="22" customFormat="1" ht="13.8" x14ac:dyDescent="0.3">
      <c r="E2224" s="19"/>
    </row>
    <row r="2225" spans="5:5" s="22" customFormat="1" ht="13.8" x14ac:dyDescent="0.3">
      <c r="E2225" s="19"/>
    </row>
    <row r="2226" spans="5:5" s="22" customFormat="1" ht="13.8" x14ac:dyDescent="0.3">
      <c r="E2226" s="19"/>
    </row>
    <row r="2227" spans="5:5" s="22" customFormat="1" ht="13.8" x14ac:dyDescent="0.3">
      <c r="E2227" s="19"/>
    </row>
    <row r="2228" spans="5:5" s="22" customFormat="1" ht="13.8" x14ac:dyDescent="0.3">
      <c r="E2228" s="19"/>
    </row>
    <row r="2229" spans="5:5" s="22" customFormat="1" ht="13.8" x14ac:dyDescent="0.3">
      <c r="E2229" s="19"/>
    </row>
    <row r="2230" spans="5:5" s="22" customFormat="1" ht="13.8" x14ac:dyDescent="0.3">
      <c r="E2230" s="19"/>
    </row>
    <row r="2231" spans="5:5" s="22" customFormat="1" ht="13.8" x14ac:dyDescent="0.3">
      <c r="E2231" s="19"/>
    </row>
    <row r="2232" spans="5:5" s="22" customFormat="1" ht="13.8" x14ac:dyDescent="0.3">
      <c r="E2232" s="19"/>
    </row>
    <row r="2233" spans="5:5" s="22" customFormat="1" ht="13.8" x14ac:dyDescent="0.3">
      <c r="E2233" s="19"/>
    </row>
    <row r="2234" spans="5:5" s="22" customFormat="1" ht="13.8" x14ac:dyDescent="0.3">
      <c r="E2234" s="19"/>
    </row>
    <row r="2235" spans="5:5" s="22" customFormat="1" ht="13.8" x14ac:dyDescent="0.3">
      <c r="E2235" s="19"/>
    </row>
    <row r="2236" spans="5:5" s="22" customFormat="1" ht="13.8" x14ac:dyDescent="0.3">
      <c r="E2236" s="19"/>
    </row>
    <row r="2237" spans="5:5" s="22" customFormat="1" ht="13.8" x14ac:dyDescent="0.3">
      <c r="E2237" s="19"/>
    </row>
    <row r="2238" spans="5:5" s="22" customFormat="1" ht="13.8" x14ac:dyDescent="0.3">
      <c r="E2238" s="19"/>
    </row>
    <row r="2239" spans="5:5" s="22" customFormat="1" ht="13.8" x14ac:dyDescent="0.3">
      <c r="E2239" s="19"/>
    </row>
    <row r="2240" spans="5:5" s="22" customFormat="1" ht="13.8" x14ac:dyDescent="0.3">
      <c r="E2240" s="19"/>
    </row>
    <row r="2241" spans="5:5" s="22" customFormat="1" ht="13.8" x14ac:dyDescent="0.3">
      <c r="E2241" s="19"/>
    </row>
    <row r="2242" spans="5:5" s="22" customFormat="1" ht="13.8" x14ac:dyDescent="0.3">
      <c r="E2242" s="19"/>
    </row>
    <row r="2243" spans="5:5" s="22" customFormat="1" ht="13.8" x14ac:dyDescent="0.3">
      <c r="E2243" s="19"/>
    </row>
    <row r="2244" spans="5:5" s="22" customFormat="1" ht="13.8" x14ac:dyDescent="0.3">
      <c r="E2244" s="19"/>
    </row>
    <row r="2245" spans="5:5" s="22" customFormat="1" ht="13.8" x14ac:dyDescent="0.3">
      <c r="E2245" s="19"/>
    </row>
    <row r="2246" spans="5:5" s="22" customFormat="1" ht="13.8" x14ac:dyDescent="0.3">
      <c r="E2246" s="19"/>
    </row>
    <row r="2247" spans="5:5" s="22" customFormat="1" ht="13.8" x14ac:dyDescent="0.3">
      <c r="E2247" s="19"/>
    </row>
    <row r="2248" spans="5:5" s="22" customFormat="1" ht="13.8" x14ac:dyDescent="0.3">
      <c r="E2248" s="19"/>
    </row>
    <row r="2249" spans="5:5" s="22" customFormat="1" ht="13.8" x14ac:dyDescent="0.3">
      <c r="E2249" s="19"/>
    </row>
    <row r="2250" spans="5:5" s="22" customFormat="1" ht="13.8" x14ac:dyDescent="0.3">
      <c r="E2250" s="19"/>
    </row>
    <row r="2251" spans="5:5" s="22" customFormat="1" ht="13.8" x14ac:dyDescent="0.3">
      <c r="E2251" s="19"/>
    </row>
    <row r="2252" spans="5:5" s="22" customFormat="1" ht="13.8" x14ac:dyDescent="0.3">
      <c r="E2252" s="19"/>
    </row>
    <row r="2253" spans="5:5" s="22" customFormat="1" ht="13.8" x14ac:dyDescent="0.3">
      <c r="E2253" s="19"/>
    </row>
    <row r="2254" spans="5:5" s="22" customFormat="1" ht="13.8" x14ac:dyDescent="0.3">
      <c r="E2254" s="19"/>
    </row>
    <row r="2255" spans="5:5" s="22" customFormat="1" ht="13.8" x14ac:dyDescent="0.3">
      <c r="E2255" s="19"/>
    </row>
    <row r="2256" spans="5:5" s="22" customFormat="1" ht="13.8" x14ac:dyDescent="0.3">
      <c r="E2256" s="19"/>
    </row>
    <row r="2257" spans="5:5" s="22" customFormat="1" ht="13.8" x14ac:dyDescent="0.3">
      <c r="E2257" s="19"/>
    </row>
    <row r="2258" spans="5:5" s="22" customFormat="1" ht="13.8" x14ac:dyDescent="0.3">
      <c r="E2258" s="19"/>
    </row>
    <row r="2259" spans="5:5" s="22" customFormat="1" ht="13.8" x14ac:dyDescent="0.3">
      <c r="E2259" s="19"/>
    </row>
    <row r="2260" spans="5:5" s="22" customFormat="1" ht="13.8" x14ac:dyDescent="0.3">
      <c r="E2260" s="19"/>
    </row>
    <row r="2261" spans="5:5" s="22" customFormat="1" ht="13.8" x14ac:dyDescent="0.3">
      <c r="E2261" s="19"/>
    </row>
    <row r="2262" spans="5:5" s="22" customFormat="1" ht="13.8" x14ac:dyDescent="0.3">
      <c r="E2262" s="19"/>
    </row>
    <row r="2263" spans="5:5" s="22" customFormat="1" ht="13.8" x14ac:dyDescent="0.3">
      <c r="E2263" s="19"/>
    </row>
    <row r="2264" spans="5:5" s="22" customFormat="1" ht="13.8" x14ac:dyDescent="0.3">
      <c r="E2264" s="19"/>
    </row>
    <row r="2265" spans="5:5" s="22" customFormat="1" ht="13.8" x14ac:dyDescent="0.3">
      <c r="E2265" s="19"/>
    </row>
    <row r="2266" spans="5:5" s="22" customFormat="1" ht="13.8" x14ac:dyDescent="0.3">
      <c r="E2266" s="19"/>
    </row>
    <row r="2267" spans="5:5" s="22" customFormat="1" ht="13.8" x14ac:dyDescent="0.3">
      <c r="E2267" s="19"/>
    </row>
    <row r="2268" spans="5:5" s="22" customFormat="1" ht="13.8" x14ac:dyDescent="0.3">
      <c r="E2268" s="19"/>
    </row>
    <row r="2269" spans="5:5" s="22" customFormat="1" ht="13.8" x14ac:dyDescent="0.3">
      <c r="E2269" s="19"/>
    </row>
    <row r="2270" spans="5:5" s="22" customFormat="1" ht="13.8" x14ac:dyDescent="0.3">
      <c r="E2270" s="19"/>
    </row>
    <row r="2271" spans="5:5" s="22" customFormat="1" ht="13.8" x14ac:dyDescent="0.3">
      <c r="E2271" s="19"/>
    </row>
    <row r="2272" spans="5:5" s="22" customFormat="1" ht="13.8" x14ac:dyDescent="0.3">
      <c r="E2272" s="19"/>
    </row>
    <row r="2273" spans="5:5" s="22" customFormat="1" ht="13.8" x14ac:dyDescent="0.3">
      <c r="E2273" s="19"/>
    </row>
    <row r="2274" spans="5:5" s="22" customFormat="1" ht="13.8" x14ac:dyDescent="0.3">
      <c r="E2274" s="19"/>
    </row>
    <row r="2275" spans="5:5" s="22" customFormat="1" ht="13.8" x14ac:dyDescent="0.3">
      <c r="E2275" s="19"/>
    </row>
    <row r="2276" spans="5:5" s="22" customFormat="1" ht="13.8" x14ac:dyDescent="0.3">
      <c r="E2276" s="19"/>
    </row>
    <row r="2277" spans="5:5" s="22" customFormat="1" ht="13.8" x14ac:dyDescent="0.3">
      <c r="E2277" s="19"/>
    </row>
    <row r="2278" spans="5:5" s="22" customFormat="1" ht="13.8" x14ac:dyDescent="0.3">
      <c r="E2278" s="19"/>
    </row>
    <row r="2279" spans="5:5" s="22" customFormat="1" ht="13.8" x14ac:dyDescent="0.3">
      <c r="E2279" s="19"/>
    </row>
    <row r="2280" spans="5:5" s="22" customFormat="1" ht="13.8" x14ac:dyDescent="0.3">
      <c r="E2280" s="19"/>
    </row>
    <row r="2281" spans="5:5" s="22" customFormat="1" ht="13.8" x14ac:dyDescent="0.3">
      <c r="E2281" s="19"/>
    </row>
    <row r="2282" spans="5:5" s="22" customFormat="1" ht="13.8" x14ac:dyDescent="0.3">
      <c r="E2282" s="19"/>
    </row>
    <row r="2283" spans="5:5" s="22" customFormat="1" ht="13.8" x14ac:dyDescent="0.3">
      <c r="E2283" s="19"/>
    </row>
    <row r="2284" spans="5:5" s="22" customFormat="1" ht="13.8" x14ac:dyDescent="0.3">
      <c r="E2284" s="19"/>
    </row>
    <row r="2285" spans="5:5" s="22" customFormat="1" ht="13.8" x14ac:dyDescent="0.3">
      <c r="E2285" s="19"/>
    </row>
    <row r="2286" spans="5:5" s="22" customFormat="1" ht="13.8" x14ac:dyDescent="0.3">
      <c r="E2286" s="19"/>
    </row>
    <row r="2287" spans="5:5" s="22" customFormat="1" ht="13.8" x14ac:dyDescent="0.3">
      <c r="E2287" s="19"/>
    </row>
    <row r="2288" spans="5:5" s="22" customFormat="1" ht="13.8" x14ac:dyDescent="0.3">
      <c r="E2288" s="19"/>
    </row>
    <row r="2289" spans="5:5" s="22" customFormat="1" ht="13.8" x14ac:dyDescent="0.3">
      <c r="E2289" s="19"/>
    </row>
    <row r="2290" spans="5:5" s="22" customFormat="1" ht="13.8" x14ac:dyDescent="0.3">
      <c r="E2290" s="19"/>
    </row>
    <row r="2291" spans="5:5" s="22" customFormat="1" ht="13.8" x14ac:dyDescent="0.3">
      <c r="E2291" s="19"/>
    </row>
    <row r="2292" spans="5:5" s="22" customFormat="1" ht="13.8" x14ac:dyDescent="0.3">
      <c r="E2292" s="19"/>
    </row>
    <row r="2293" spans="5:5" s="22" customFormat="1" ht="13.8" x14ac:dyDescent="0.3">
      <c r="E2293" s="19"/>
    </row>
    <row r="2294" spans="5:5" s="22" customFormat="1" ht="13.8" x14ac:dyDescent="0.3">
      <c r="E2294" s="19"/>
    </row>
    <row r="2295" spans="5:5" s="22" customFormat="1" ht="13.8" x14ac:dyDescent="0.3">
      <c r="E2295" s="19"/>
    </row>
    <row r="2296" spans="5:5" s="22" customFormat="1" ht="13.8" x14ac:dyDescent="0.3">
      <c r="E2296" s="19"/>
    </row>
    <row r="2297" spans="5:5" s="22" customFormat="1" ht="13.8" x14ac:dyDescent="0.3">
      <c r="E2297" s="19"/>
    </row>
    <row r="2298" spans="5:5" s="22" customFormat="1" ht="13.8" x14ac:dyDescent="0.3">
      <c r="E2298" s="19"/>
    </row>
    <row r="2299" spans="5:5" s="22" customFormat="1" ht="13.8" x14ac:dyDescent="0.3">
      <c r="E2299" s="19"/>
    </row>
    <row r="2300" spans="5:5" s="22" customFormat="1" ht="13.8" x14ac:dyDescent="0.3">
      <c r="E2300" s="19"/>
    </row>
    <row r="2301" spans="5:5" s="22" customFormat="1" ht="13.8" x14ac:dyDescent="0.3">
      <c r="E2301" s="19"/>
    </row>
    <row r="2302" spans="5:5" s="22" customFormat="1" ht="13.8" x14ac:dyDescent="0.3">
      <c r="E2302" s="19"/>
    </row>
    <row r="2303" spans="5:5" s="22" customFormat="1" ht="13.8" x14ac:dyDescent="0.3">
      <c r="E2303" s="19"/>
    </row>
    <row r="2304" spans="5:5" s="22" customFormat="1" ht="13.8" x14ac:dyDescent="0.3">
      <c r="E2304" s="19"/>
    </row>
    <row r="2305" spans="5:5" s="22" customFormat="1" ht="13.8" x14ac:dyDescent="0.3">
      <c r="E2305" s="19"/>
    </row>
    <row r="2306" spans="5:5" s="22" customFormat="1" ht="13.8" x14ac:dyDescent="0.3">
      <c r="E2306" s="19"/>
    </row>
    <row r="2307" spans="5:5" s="22" customFormat="1" ht="13.8" x14ac:dyDescent="0.3">
      <c r="E2307" s="19"/>
    </row>
    <row r="2308" spans="5:5" s="22" customFormat="1" ht="13.8" x14ac:dyDescent="0.3">
      <c r="E2308" s="19"/>
    </row>
    <row r="2309" spans="5:5" s="22" customFormat="1" ht="13.8" x14ac:dyDescent="0.3">
      <c r="E2309" s="19"/>
    </row>
    <row r="2310" spans="5:5" s="22" customFormat="1" ht="13.8" x14ac:dyDescent="0.3">
      <c r="E2310" s="19"/>
    </row>
    <row r="2311" spans="5:5" s="22" customFormat="1" ht="13.8" x14ac:dyDescent="0.3">
      <c r="E2311" s="19"/>
    </row>
    <row r="2312" spans="5:5" s="22" customFormat="1" ht="13.8" x14ac:dyDescent="0.3">
      <c r="E2312" s="19"/>
    </row>
    <row r="2313" spans="5:5" s="22" customFormat="1" ht="13.8" x14ac:dyDescent="0.3">
      <c r="E2313" s="19"/>
    </row>
    <row r="2314" spans="5:5" s="22" customFormat="1" ht="13.8" x14ac:dyDescent="0.3">
      <c r="E2314" s="19"/>
    </row>
    <row r="2315" spans="5:5" s="22" customFormat="1" ht="13.8" x14ac:dyDescent="0.3">
      <c r="E2315" s="19"/>
    </row>
    <row r="2316" spans="5:5" s="22" customFormat="1" ht="13.8" x14ac:dyDescent="0.3">
      <c r="E2316" s="19"/>
    </row>
    <row r="2317" spans="5:5" s="22" customFormat="1" ht="13.8" x14ac:dyDescent="0.3">
      <c r="E2317" s="19"/>
    </row>
    <row r="2318" spans="5:5" s="22" customFormat="1" ht="13.8" x14ac:dyDescent="0.3">
      <c r="E2318" s="19"/>
    </row>
    <row r="2319" spans="5:5" s="22" customFormat="1" ht="13.8" x14ac:dyDescent="0.3">
      <c r="E2319" s="19"/>
    </row>
    <row r="2320" spans="5:5" s="22" customFormat="1" ht="13.8" x14ac:dyDescent="0.3">
      <c r="E2320" s="19"/>
    </row>
    <row r="2321" spans="5:5" s="22" customFormat="1" ht="13.8" x14ac:dyDescent="0.3">
      <c r="E2321" s="19"/>
    </row>
    <row r="2322" spans="5:5" s="22" customFormat="1" ht="13.8" x14ac:dyDescent="0.3">
      <c r="E2322" s="19"/>
    </row>
    <row r="2323" spans="5:5" s="22" customFormat="1" ht="13.8" x14ac:dyDescent="0.3">
      <c r="E2323" s="19"/>
    </row>
    <row r="2324" spans="5:5" s="22" customFormat="1" ht="13.8" x14ac:dyDescent="0.3">
      <c r="E2324" s="19"/>
    </row>
    <row r="2325" spans="5:5" s="22" customFormat="1" ht="13.8" x14ac:dyDescent="0.3">
      <c r="E2325" s="19"/>
    </row>
    <row r="2326" spans="5:5" s="22" customFormat="1" ht="13.8" x14ac:dyDescent="0.3">
      <c r="E2326" s="19"/>
    </row>
    <row r="2327" spans="5:5" s="22" customFormat="1" ht="13.8" x14ac:dyDescent="0.3">
      <c r="E2327" s="19"/>
    </row>
    <row r="2328" spans="5:5" s="22" customFormat="1" ht="13.8" x14ac:dyDescent="0.3">
      <c r="E2328" s="19"/>
    </row>
    <row r="2329" spans="5:5" s="22" customFormat="1" ht="13.8" x14ac:dyDescent="0.3">
      <c r="E2329" s="19"/>
    </row>
    <row r="2330" spans="5:5" s="22" customFormat="1" ht="13.8" x14ac:dyDescent="0.3">
      <c r="E2330" s="19"/>
    </row>
    <row r="2331" spans="5:5" s="22" customFormat="1" ht="13.8" x14ac:dyDescent="0.3">
      <c r="E2331" s="19"/>
    </row>
    <row r="2332" spans="5:5" s="22" customFormat="1" ht="13.8" x14ac:dyDescent="0.3">
      <c r="E2332" s="19"/>
    </row>
    <row r="2333" spans="5:5" s="22" customFormat="1" ht="13.8" x14ac:dyDescent="0.3">
      <c r="E2333" s="19"/>
    </row>
    <row r="2334" spans="5:5" s="22" customFormat="1" ht="13.8" x14ac:dyDescent="0.3">
      <c r="E2334" s="19"/>
    </row>
    <row r="2335" spans="5:5" s="22" customFormat="1" ht="13.8" x14ac:dyDescent="0.3">
      <c r="E2335" s="19"/>
    </row>
    <row r="2336" spans="5:5" s="22" customFormat="1" ht="13.8" x14ac:dyDescent="0.3">
      <c r="E2336" s="19"/>
    </row>
    <row r="2337" spans="5:5" s="22" customFormat="1" ht="13.8" x14ac:dyDescent="0.3">
      <c r="E2337" s="19"/>
    </row>
    <row r="2338" spans="5:5" s="22" customFormat="1" ht="13.8" x14ac:dyDescent="0.3">
      <c r="E2338" s="19"/>
    </row>
    <row r="2339" spans="5:5" s="22" customFormat="1" ht="13.8" x14ac:dyDescent="0.3">
      <c r="E2339" s="19"/>
    </row>
    <row r="2340" spans="5:5" s="22" customFormat="1" ht="13.8" x14ac:dyDescent="0.3">
      <c r="E2340" s="19"/>
    </row>
    <row r="2341" spans="5:5" s="22" customFormat="1" ht="13.8" x14ac:dyDescent="0.3">
      <c r="E2341" s="19"/>
    </row>
    <row r="2342" spans="5:5" s="22" customFormat="1" ht="13.8" x14ac:dyDescent="0.3">
      <c r="E2342" s="19"/>
    </row>
    <row r="2343" spans="5:5" s="22" customFormat="1" ht="13.8" x14ac:dyDescent="0.3">
      <c r="E2343" s="19"/>
    </row>
    <row r="2344" spans="5:5" s="22" customFormat="1" ht="13.8" x14ac:dyDescent="0.3">
      <c r="E2344" s="19"/>
    </row>
    <row r="2345" spans="5:5" s="22" customFormat="1" ht="13.8" x14ac:dyDescent="0.3">
      <c r="E2345" s="19"/>
    </row>
    <row r="2346" spans="5:5" s="22" customFormat="1" ht="13.8" x14ac:dyDescent="0.3">
      <c r="E2346" s="19"/>
    </row>
    <row r="2347" spans="5:5" s="22" customFormat="1" ht="13.8" x14ac:dyDescent="0.3">
      <c r="E2347" s="19"/>
    </row>
    <row r="2348" spans="5:5" s="22" customFormat="1" ht="13.8" x14ac:dyDescent="0.3">
      <c r="E2348" s="19"/>
    </row>
    <row r="2349" spans="5:5" s="22" customFormat="1" ht="13.8" x14ac:dyDescent="0.3">
      <c r="E2349" s="19"/>
    </row>
    <row r="2350" spans="5:5" s="22" customFormat="1" ht="13.8" x14ac:dyDescent="0.3">
      <c r="E2350" s="19"/>
    </row>
    <row r="2351" spans="5:5" s="22" customFormat="1" ht="13.8" x14ac:dyDescent="0.3">
      <c r="E2351" s="19"/>
    </row>
    <row r="2352" spans="5:5" s="22" customFormat="1" ht="13.8" x14ac:dyDescent="0.3">
      <c r="E2352" s="19"/>
    </row>
    <row r="2353" spans="5:5" s="22" customFormat="1" ht="13.8" x14ac:dyDescent="0.3">
      <c r="E2353" s="19"/>
    </row>
    <row r="2354" spans="5:5" s="22" customFormat="1" ht="13.8" x14ac:dyDescent="0.3">
      <c r="E2354" s="19"/>
    </row>
    <row r="2355" spans="5:5" s="22" customFormat="1" ht="13.8" x14ac:dyDescent="0.3">
      <c r="E2355" s="19"/>
    </row>
    <row r="2356" spans="5:5" s="22" customFormat="1" ht="13.8" x14ac:dyDescent="0.3">
      <c r="E2356" s="19"/>
    </row>
    <row r="2357" spans="5:5" s="22" customFormat="1" ht="13.8" x14ac:dyDescent="0.3">
      <c r="E2357" s="19"/>
    </row>
    <row r="2358" spans="5:5" s="22" customFormat="1" ht="13.8" x14ac:dyDescent="0.3">
      <c r="E2358" s="19"/>
    </row>
    <row r="2359" spans="5:5" s="22" customFormat="1" ht="13.8" x14ac:dyDescent="0.3">
      <c r="E2359" s="19"/>
    </row>
    <row r="2360" spans="5:5" s="22" customFormat="1" ht="13.8" x14ac:dyDescent="0.3">
      <c r="E2360" s="19"/>
    </row>
    <row r="2361" spans="5:5" s="22" customFormat="1" ht="13.8" x14ac:dyDescent="0.3">
      <c r="E2361" s="19"/>
    </row>
    <row r="2362" spans="5:5" s="22" customFormat="1" ht="13.8" x14ac:dyDescent="0.3">
      <c r="E2362" s="19"/>
    </row>
    <row r="2363" spans="5:5" s="22" customFormat="1" ht="13.8" x14ac:dyDescent="0.3">
      <c r="E2363" s="19"/>
    </row>
    <row r="2364" spans="5:5" s="22" customFormat="1" ht="13.8" x14ac:dyDescent="0.3">
      <c r="E2364" s="19"/>
    </row>
    <row r="2365" spans="5:5" s="22" customFormat="1" ht="13.8" x14ac:dyDescent="0.3">
      <c r="E2365" s="19"/>
    </row>
    <row r="2366" spans="5:5" s="22" customFormat="1" ht="13.8" x14ac:dyDescent="0.3">
      <c r="E2366" s="19"/>
    </row>
    <row r="2367" spans="5:5" s="22" customFormat="1" ht="13.8" x14ac:dyDescent="0.3">
      <c r="E2367" s="19"/>
    </row>
    <row r="2368" spans="5:5" s="22" customFormat="1" ht="13.8" x14ac:dyDescent="0.3">
      <c r="E2368" s="19"/>
    </row>
    <row r="2369" spans="5:5" s="22" customFormat="1" ht="13.8" x14ac:dyDescent="0.3">
      <c r="E2369" s="19"/>
    </row>
    <row r="2370" spans="5:5" s="22" customFormat="1" ht="13.8" x14ac:dyDescent="0.3">
      <c r="E2370" s="19"/>
    </row>
    <row r="2371" spans="5:5" s="22" customFormat="1" ht="13.8" x14ac:dyDescent="0.3">
      <c r="E2371" s="19"/>
    </row>
    <row r="2372" spans="5:5" s="22" customFormat="1" ht="13.8" x14ac:dyDescent="0.3">
      <c r="E2372" s="19"/>
    </row>
    <row r="2373" spans="5:5" s="22" customFormat="1" ht="13.8" x14ac:dyDescent="0.3">
      <c r="E2373" s="19"/>
    </row>
    <row r="2374" spans="5:5" s="22" customFormat="1" ht="13.8" x14ac:dyDescent="0.3">
      <c r="E2374" s="19"/>
    </row>
    <row r="2375" spans="5:5" s="22" customFormat="1" ht="13.8" x14ac:dyDescent="0.3">
      <c r="E2375" s="19"/>
    </row>
    <row r="2376" spans="5:5" s="22" customFormat="1" ht="13.8" x14ac:dyDescent="0.3">
      <c r="E2376" s="19"/>
    </row>
    <row r="2377" spans="5:5" s="22" customFormat="1" ht="13.8" x14ac:dyDescent="0.3">
      <c r="E2377" s="19"/>
    </row>
    <row r="2378" spans="5:5" s="22" customFormat="1" ht="13.8" x14ac:dyDescent="0.3">
      <c r="E2378" s="19"/>
    </row>
    <row r="2379" spans="5:5" s="22" customFormat="1" ht="13.8" x14ac:dyDescent="0.3">
      <c r="E2379" s="19"/>
    </row>
    <row r="2380" spans="5:5" s="22" customFormat="1" ht="13.8" x14ac:dyDescent="0.3">
      <c r="E2380" s="19"/>
    </row>
    <row r="2381" spans="5:5" s="22" customFormat="1" ht="13.8" x14ac:dyDescent="0.3">
      <c r="E2381" s="19"/>
    </row>
    <row r="2382" spans="5:5" s="22" customFormat="1" ht="13.8" x14ac:dyDescent="0.3">
      <c r="E2382" s="19"/>
    </row>
    <row r="2383" spans="5:5" s="22" customFormat="1" ht="13.8" x14ac:dyDescent="0.3">
      <c r="E2383" s="19"/>
    </row>
    <row r="2384" spans="5:5" s="22" customFormat="1" ht="13.8" x14ac:dyDescent="0.3">
      <c r="E2384" s="19"/>
    </row>
    <row r="2385" spans="5:5" s="22" customFormat="1" ht="13.8" x14ac:dyDescent="0.3">
      <c r="E2385" s="19"/>
    </row>
    <row r="2386" spans="5:5" s="22" customFormat="1" ht="13.8" x14ac:dyDescent="0.3">
      <c r="E2386" s="19"/>
    </row>
    <row r="2387" spans="5:5" s="22" customFormat="1" ht="13.8" x14ac:dyDescent="0.3">
      <c r="E2387" s="19"/>
    </row>
    <row r="2388" spans="5:5" s="22" customFormat="1" ht="13.8" x14ac:dyDescent="0.3">
      <c r="E2388" s="19"/>
    </row>
    <row r="2389" spans="5:5" s="22" customFormat="1" ht="13.8" x14ac:dyDescent="0.3">
      <c r="E2389" s="19"/>
    </row>
    <row r="2390" spans="5:5" s="22" customFormat="1" ht="13.8" x14ac:dyDescent="0.3">
      <c r="E2390" s="19"/>
    </row>
    <row r="2391" spans="5:5" s="22" customFormat="1" ht="13.8" x14ac:dyDescent="0.3">
      <c r="E2391" s="19"/>
    </row>
    <row r="2392" spans="5:5" s="22" customFormat="1" ht="13.8" x14ac:dyDescent="0.3">
      <c r="E2392" s="19"/>
    </row>
    <row r="2393" spans="5:5" s="22" customFormat="1" ht="13.8" x14ac:dyDescent="0.3">
      <c r="E2393" s="19"/>
    </row>
    <row r="2394" spans="5:5" s="22" customFormat="1" ht="13.8" x14ac:dyDescent="0.3">
      <c r="E2394" s="19"/>
    </row>
    <row r="2395" spans="5:5" s="22" customFormat="1" ht="13.8" x14ac:dyDescent="0.3">
      <c r="E2395" s="19"/>
    </row>
    <row r="2396" spans="5:5" s="22" customFormat="1" ht="13.8" x14ac:dyDescent="0.3">
      <c r="E2396" s="19"/>
    </row>
    <row r="2397" spans="5:5" s="22" customFormat="1" ht="13.8" x14ac:dyDescent="0.3">
      <c r="E2397" s="19"/>
    </row>
    <row r="2398" spans="5:5" s="22" customFormat="1" ht="13.8" x14ac:dyDescent="0.3">
      <c r="E2398" s="19"/>
    </row>
    <row r="2399" spans="5:5" s="22" customFormat="1" ht="13.8" x14ac:dyDescent="0.3">
      <c r="E2399" s="19"/>
    </row>
    <row r="2400" spans="5:5" s="22" customFormat="1" ht="13.8" x14ac:dyDescent="0.3">
      <c r="E2400" s="19"/>
    </row>
    <row r="2401" spans="5:5" s="22" customFormat="1" ht="13.8" x14ac:dyDescent="0.3">
      <c r="E2401" s="19"/>
    </row>
    <row r="2402" spans="5:5" s="22" customFormat="1" ht="13.8" x14ac:dyDescent="0.3">
      <c r="E2402" s="19"/>
    </row>
    <row r="2403" spans="5:5" s="22" customFormat="1" ht="13.8" x14ac:dyDescent="0.3">
      <c r="E2403" s="19"/>
    </row>
    <row r="2404" spans="5:5" s="22" customFormat="1" ht="13.8" x14ac:dyDescent="0.3">
      <c r="E2404" s="19"/>
    </row>
    <row r="2405" spans="5:5" s="22" customFormat="1" ht="13.8" x14ac:dyDescent="0.3">
      <c r="E2405" s="19"/>
    </row>
    <row r="2406" spans="5:5" s="22" customFormat="1" ht="13.8" x14ac:dyDescent="0.3">
      <c r="E2406" s="19"/>
    </row>
    <row r="2407" spans="5:5" s="22" customFormat="1" ht="13.8" x14ac:dyDescent="0.3">
      <c r="E2407" s="19"/>
    </row>
    <row r="2408" spans="5:5" s="22" customFormat="1" ht="13.8" x14ac:dyDescent="0.3">
      <c r="E2408" s="19"/>
    </row>
    <row r="2409" spans="5:5" s="22" customFormat="1" ht="13.8" x14ac:dyDescent="0.3">
      <c r="E2409" s="19"/>
    </row>
    <row r="2410" spans="5:5" s="22" customFormat="1" ht="13.8" x14ac:dyDescent="0.3">
      <c r="E2410" s="19"/>
    </row>
    <row r="2411" spans="5:5" s="22" customFormat="1" ht="13.8" x14ac:dyDescent="0.3">
      <c r="E2411" s="19"/>
    </row>
    <row r="2412" spans="5:5" s="22" customFormat="1" ht="13.8" x14ac:dyDescent="0.3">
      <c r="E2412" s="19"/>
    </row>
    <row r="2413" spans="5:5" s="22" customFormat="1" ht="13.8" x14ac:dyDescent="0.3">
      <c r="E2413" s="19"/>
    </row>
    <row r="2414" spans="5:5" s="22" customFormat="1" ht="13.8" x14ac:dyDescent="0.3">
      <c r="E2414" s="19"/>
    </row>
    <row r="2415" spans="5:5" s="22" customFormat="1" ht="13.8" x14ac:dyDescent="0.3">
      <c r="E2415" s="19"/>
    </row>
    <row r="2416" spans="5:5" s="22" customFormat="1" ht="13.8" x14ac:dyDescent="0.3">
      <c r="E2416" s="19"/>
    </row>
    <row r="2417" spans="5:5" s="22" customFormat="1" ht="13.8" x14ac:dyDescent="0.3">
      <c r="E2417" s="19"/>
    </row>
    <row r="2418" spans="5:5" s="22" customFormat="1" ht="13.8" x14ac:dyDescent="0.3">
      <c r="E2418" s="19"/>
    </row>
    <row r="2419" spans="5:5" s="22" customFormat="1" ht="13.8" x14ac:dyDescent="0.3">
      <c r="E2419" s="19"/>
    </row>
    <row r="2420" spans="5:5" s="22" customFormat="1" ht="13.8" x14ac:dyDescent="0.3">
      <c r="E2420" s="19"/>
    </row>
    <row r="2421" spans="5:5" s="22" customFormat="1" ht="13.8" x14ac:dyDescent="0.3">
      <c r="E2421" s="19"/>
    </row>
    <row r="2422" spans="5:5" s="22" customFormat="1" ht="13.8" x14ac:dyDescent="0.3">
      <c r="E2422" s="19"/>
    </row>
    <row r="2423" spans="5:5" s="22" customFormat="1" ht="13.8" x14ac:dyDescent="0.3">
      <c r="E2423" s="19"/>
    </row>
    <row r="2424" spans="5:5" s="22" customFormat="1" ht="13.8" x14ac:dyDescent="0.3">
      <c r="E2424" s="19"/>
    </row>
    <row r="2425" spans="5:5" s="22" customFormat="1" ht="13.8" x14ac:dyDescent="0.3">
      <c r="E2425" s="19"/>
    </row>
    <row r="2426" spans="5:5" s="22" customFormat="1" ht="13.8" x14ac:dyDescent="0.3">
      <c r="E2426" s="19"/>
    </row>
    <row r="2427" spans="5:5" s="22" customFormat="1" ht="13.8" x14ac:dyDescent="0.3">
      <c r="E2427" s="19"/>
    </row>
    <row r="2428" spans="5:5" s="22" customFormat="1" ht="13.8" x14ac:dyDescent="0.3">
      <c r="E2428" s="19"/>
    </row>
    <row r="2429" spans="5:5" s="22" customFormat="1" ht="13.8" x14ac:dyDescent="0.3">
      <c r="E2429" s="19"/>
    </row>
    <row r="2430" spans="5:5" s="22" customFormat="1" ht="13.8" x14ac:dyDescent="0.3">
      <c r="E2430" s="19"/>
    </row>
    <row r="2431" spans="5:5" s="22" customFormat="1" ht="13.8" x14ac:dyDescent="0.3">
      <c r="E2431" s="19"/>
    </row>
    <row r="2432" spans="5:5" s="22" customFormat="1" ht="13.8" x14ac:dyDescent="0.3">
      <c r="E2432" s="19"/>
    </row>
    <row r="2433" spans="5:5" s="22" customFormat="1" ht="13.8" x14ac:dyDescent="0.3">
      <c r="E2433" s="19"/>
    </row>
    <row r="2434" spans="5:5" s="22" customFormat="1" ht="13.8" x14ac:dyDescent="0.3">
      <c r="E2434" s="19"/>
    </row>
    <row r="2435" spans="5:5" s="22" customFormat="1" ht="13.8" x14ac:dyDescent="0.3">
      <c r="E2435" s="19"/>
    </row>
    <row r="2436" spans="5:5" s="22" customFormat="1" ht="13.8" x14ac:dyDescent="0.3">
      <c r="E2436" s="19"/>
    </row>
    <row r="2437" spans="5:5" s="22" customFormat="1" ht="13.8" x14ac:dyDescent="0.3">
      <c r="E2437" s="19"/>
    </row>
    <row r="2438" spans="5:5" s="22" customFormat="1" ht="13.8" x14ac:dyDescent="0.3">
      <c r="E2438" s="19"/>
    </row>
    <row r="2439" spans="5:5" s="22" customFormat="1" ht="13.8" x14ac:dyDescent="0.3">
      <c r="E2439" s="19"/>
    </row>
    <row r="2440" spans="5:5" s="22" customFormat="1" ht="13.8" x14ac:dyDescent="0.3">
      <c r="E2440" s="19"/>
    </row>
    <row r="2441" spans="5:5" s="22" customFormat="1" ht="13.8" x14ac:dyDescent="0.3">
      <c r="E2441" s="19"/>
    </row>
    <row r="2442" spans="5:5" s="22" customFormat="1" ht="13.8" x14ac:dyDescent="0.3">
      <c r="E2442" s="19"/>
    </row>
    <row r="2443" spans="5:5" s="22" customFormat="1" ht="13.8" x14ac:dyDescent="0.3">
      <c r="E2443" s="19"/>
    </row>
    <row r="2444" spans="5:5" s="22" customFormat="1" ht="13.8" x14ac:dyDescent="0.3">
      <c r="E2444" s="19"/>
    </row>
    <row r="2445" spans="5:5" s="22" customFormat="1" ht="13.8" x14ac:dyDescent="0.3">
      <c r="E2445" s="19"/>
    </row>
    <row r="2446" spans="5:5" s="22" customFormat="1" ht="13.8" x14ac:dyDescent="0.3">
      <c r="E2446" s="19"/>
    </row>
    <row r="2447" spans="5:5" s="22" customFormat="1" ht="13.8" x14ac:dyDescent="0.3">
      <c r="E2447" s="19"/>
    </row>
    <row r="2448" spans="5:5" s="22" customFormat="1" ht="13.8" x14ac:dyDescent="0.3">
      <c r="E2448" s="19"/>
    </row>
    <row r="2449" spans="5:5" s="22" customFormat="1" ht="13.8" x14ac:dyDescent="0.3">
      <c r="E2449" s="19"/>
    </row>
    <row r="2450" spans="5:5" s="22" customFormat="1" ht="13.8" x14ac:dyDescent="0.3">
      <c r="E2450" s="19"/>
    </row>
    <row r="2451" spans="5:5" s="22" customFormat="1" ht="13.8" x14ac:dyDescent="0.3">
      <c r="E2451" s="19"/>
    </row>
    <row r="2452" spans="5:5" s="22" customFormat="1" ht="13.8" x14ac:dyDescent="0.3">
      <c r="E2452" s="19"/>
    </row>
    <row r="2453" spans="5:5" s="22" customFormat="1" ht="13.8" x14ac:dyDescent="0.3">
      <c r="E2453" s="19"/>
    </row>
    <row r="2454" spans="5:5" s="22" customFormat="1" ht="13.8" x14ac:dyDescent="0.3">
      <c r="E2454" s="19"/>
    </row>
    <row r="2455" spans="5:5" s="22" customFormat="1" ht="13.8" x14ac:dyDescent="0.3">
      <c r="E2455" s="19"/>
    </row>
    <row r="2456" spans="5:5" s="22" customFormat="1" ht="13.8" x14ac:dyDescent="0.3">
      <c r="E2456" s="19"/>
    </row>
    <row r="2457" spans="5:5" s="22" customFormat="1" ht="13.8" x14ac:dyDescent="0.3">
      <c r="E2457" s="19"/>
    </row>
    <row r="2458" spans="5:5" s="22" customFormat="1" ht="13.8" x14ac:dyDescent="0.3">
      <c r="E2458" s="19"/>
    </row>
    <row r="2459" spans="5:5" s="22" customFormat="1" ht="13.8" x14ac:dyDescent="0.3">
      <c r="E2459" s="19"/>
    </row>
    <row r="2460" spans="5:5" s="22" customFormat="1" ht="13.8" x14ac:dyDescent="0.3">
      <c r="E2460" s="19"/>
    </row>
    <row r="2461" spans="5:5" s="22" customFormat="1" ht="13.8" x14ac:dyDescent="0.3">
      <c r="E2461" s="19"/>
    </row>
    <row r="2462" spans="5:5" s="22" customFormat="1" ht="13.8" x14ac:dyDescent="0.3">
      <c r="E2462" s="19"/>
    </row>
    <row r="2463" spans="5:5" s="22" customFormat="1" ht="13.8" x14ac:dyDescent="0.3">
      <c r="E2463" s="19"/>
    </row>
    <row r="2464" spans="5:5" s="22" customFormat="1" ht="13.8" x14ac:dyDescent="0.3">
      <c r="E2464" s="19"/>
    </row>
    <row r="2465" spans="5:5" s="22" customFormat="1" ht="13.8" x14ac:dyDescent="0.3">
      <c r="E2465" s="19"/>
    </row>
    <row r="2466" spans="5:5" s="22" customFormat="1" ht="13.8" x14ac:dyDescent="0.3">
      <c r="E2466" s="19"/>
    </row>
    <row r="2467" spans="5:5" s="22" customFormat="1" ht="13.8" x14ac:dyDescent="0.3">
      <c r="E2467" s="19"/>
    </row>
    <row r="2468" spans="5:5" s="22" customFormat="1" ht="13.8" x14ac:dyDescent="0.3">
      <c r="E2468" s="19"/>
    </row>
    <row r="2469" spans="5:5" s="22" customFormat="1" ht="13.8" x14ac:dyDescent="0.3">
      <c r="E2469" s="19"/>
    </row>
    <row r="2470" spans="5:5" s="22" customFormat="1" ht="13.8" x14ac:dyDescent="0.3">
      <c r="E2470" s="19"/>
    </row>
    <row r="2471" spans="5:5" s="22" customFormat="1" ht="13.8" x14ac:dyDescent="0.3">
      <c r="E2471" s="19"/>
    </row>
    <row r="2472" spans="5:5" s="22" customFormat="1" ht="13.8" x14ac:dyDescent="0.3">
      <c r="E2472" s="19"/>
    </row>
    <row r="2473" spans="5:5" s="22" customFormat="1" ht="13.8" x14ac:dyDescent="0.3">
      <c r="E2473" s="19"/>
    </row>
    <row r="2474" spans="5:5" s="22" customFormat="1" ht="13.8" x14ac:dyDescent="0.3">
      <c r="E2474" s="19"/>
    </row>
    <row r="2475" spans="5:5" s="22" customFormat="1" ht="13.8" x14ac:dyDescent="0.3">
      <c r="E2475" s="19"/>
    </row>
    <row r="2476" spans="5:5" s="22" customFormat="1" ht="13.8" x14ac:dyDescent="0.3">
      <c r="E2476" s="19"/>
    </row>
    <row r="2477" spans="5:5" s="22" customFormat="1" ht="13.8" x14ac:dyDescent="0.3">
      <c r="E2477" s="19"/>
    </row>
    <row r="2478" spans="5:5" s="22" customFormat="1" ht="13.8" x14ac:dyDescent="0.3">
      <c r="E2478" s="19"/>
    </row>
    <row r="2479" spans="5:5" s="22" customFormat="1" ht="13.8" x14ac:dyDescent="0.3">
      <c r="E2479" s="19"/>
    </row>
    <row r="2480" spans="5:5" s="22" customFormat="1" ht="13.8" x14ac:dyDescent="0.3">
      <c r="E2480" s="19"/>
    </row>
    <row r="2481" spans="5:5" s="22" customFormat="1" ht="13.8" x14ac:dyDescent="0.3">
      <c r="E2481" s="19"/>
    </row>
    <row r="2482" spans="5:5" s="22" customFormat="1" ht="13.8" x14ac:dyDescent="0.3">
      <c r="E2482" s="19"/>
    </row>
    <row r="2483" spans="5:5" s="22" customFormat="1" ht="13.8" x14ac:dyDescent="0.3">
      <c r="E2483" s="19"/>
    </row>
    <row r="2484" spans="5:5" s="22" customFormat="1" ht="13.8" x14ac:dyDescent="0.3">
      <c r="E2484" s="19"/>
    </row>
    <row r="2485" spans="5:5" s="22" customFormat="1" ht="13.8" x14ac:dyDescent="0.3">
      <c r="E2485" s="19"/>
    </row>
    <row r="2486" spans="5:5" s="22" customFormat="1" ht="13.8" x14ac:dyDescent="0.3">
      <c r="E2486" s="19"/>
    </row>
    <row r="2487" spans="5:5" s="22" customFormat="1" ht="13.8" x14ac:dyDescent="0.3">
      <c r="E2487" s="19"/>
    </row>
    <row r="2488" spans="5:5" s="22" customFormat="1" ht="13.8" x14ac:dyDescent="0.3">
      <c r="E2488" s="19"/>
    </row>
    <row r="2489" spans="5:5" s="22" customFormat="1" ht="13.8" x14ac:dyDescent="0.3">
      <c r="E2489" s="19"/>
    </row>
    <row r="2490" spans="5:5" s="22" customFormat="1" ht="13.8" x14ac:dyDescent="0.3">
      <c r="E2490" s="19"/>
    </row>
    <row r="2491" spans="5:5" s="22" customFormat="1" ht="13.8" x14ac:dyDescent="0.3">
      <c r="E2491" s="19"/>
    </row>
    <row r="2492" spans="5:5" s="22" customFormat="1" ht="13.8" x14ac:dyDescent="0.3">
      <c r="E2492" s="19"/>
    </row>
    <row r="2493" spans="5:5" s="22" customFormat="1" ht="13.8" x14ac:dyDescent="0.3">
      <c r="E2493" s="19"/>
    </row>
    <row r="2494" spans="5:5" s="22" customFormat="1" ht="13.8" x14ac:dyDescent="0.3">
      <c r="E2494" s="19"/>
    </row>
    <row r="2495" spans="5:5" s="22" customFormat="1" ht="13.8" x14ac:dyDescent="0.3">
      <c r="E2495" s="19"/>
    </row>
    <row r="2496" spans="5:5" s="22" customFormat="1" ht="13.8" x14ac:dyDescent="0.3">
      <c r="E2496" s="19"/>
    </row>
    <row r="2497" spans="5:5" s="22" customFormat="1" ht="13.8" x14ac:dyDescent="0.3">
      <c r="E2497" s="19"/>
    </row>
    <row r="2498" spans="5:5" s="22" customFormat="1" ht="13.8" x14ac:dyDescent="0.3">
      <c r="E2498" s="19"/>
    </row>
    <row r="2499" spans="5:5" s="22" customFormat="1" ht="13.8" x14ac:dyDescent="0.3">
      <c r="E2499" s="19"/>
    </row>
    <row r="2500" spans="5:5" s="22" customFormat="1" ht="13.8" x14ac:dyDescent="0.3">
      <c r="E2500" s="19"/>
    </row>
    <row r="2501" spans="5:5" s="22" customFormat="1" ht="13.8" x14ac:dyDescent="0.3">
      <c r="E2501" s="19"/>
    </row>
    <row r="2502" spans="5:5" s="22" customFormat="1" ht="13.8" x14ac:dyDescent="0.3">
      <c r="E2502" s="19"/>
    </row>
    <row r="2503" spans="5:5" s="22" customFormat="1" ht="13.8" x14ac:dyDescent="0.3">
      <c r="E2503" s="19"/>
    </row>
    <row r="2504" spans="5:5" s="22" customFormat="1" ht="13.8" x14ac:dyDescent="0.3">
      <c r="E2504" s="19"/>
    </row>
    <row r="2505" spans="5:5" s="22" customFormat="1" ht="13.8" x14ac:dyDescent="0.3">
      <c r="E2505" s="19"/>
    </row>
    <row r="2506" spans="5:5" s="22" customFormat="1" ht="13.8" x14ac:dyDescent="0.3">
      <c r="E2506" s="19"/>
    </row>
    <row r="2507" spans="5:5" s="22" customFormat="1" ht="13.8" x14ac:dyDescent="0.3">
      <c r="E2507" s="19"/>
    </row>
    <row r="2508" spans="5:5" s="22" customFormat="1" ht="13.8" x14ac:dyDescent="0.3">
      <c r="E2508" s="19"/>
    </row>
    <row r="2509" spans="5:5" s="22" customFormat="1" ht="13.8" x14ac:dyDescent="0.3">
      <c r="E2509" s="19"/>
    </row>
    <row r="2510" spans="5:5" s="22" customFormat="1" ht="13.8" x14ac:dyDescent="0.3">
      <c r="E2510" s="19"/>
    </row>
    <row r="2511" spans="5:5" s="22" customFormat="1" ht="13.8" x14ac:dyDescent="0.3">
      <c r="E2511" s="19"/>
    </row>
    <row r="2512" spans="5:5" s="22" customFormat="1" ht="13.8" x14ac:dyDescent="0.3">
      <c r="E2512" s="19"/>
    </row>
    <row r="2513" spans="5:5" s="22" customFormat="1" ht="13.8" x14ac:dyDescent="0.3">
      <c r="E2513" s="19"/>
    </row>
    <row r="2514" spans="5:5" s="22" customFormat="1" ht="13.8" x14ac:dyDescent="0.3">
      <c r="E2514" s="19"/>
    </row>
    <row r="2515" spans="5:5" s="22" customFormat="1" ht="13.8" x14ac:dyDescent="0.3">
      <c r="E2515" s="19"/>
    </row>
    <row r="2516" spans="5:5" s="22" customFormat="1" ht="13.8" x14ac:dyDescent="0.3">
      <c r="E2516" s="19"/>
    </row>
    <row r="2517" spans="5:5" s="22" customFormat="1" ht="13.8" x14ac:dyDescent="0.3">
      <c r="E2517" s="19"/>
    </row>
    <row r="2518" spans="5:5" s="22" customFormat="1" ht="13.8" x14ac:dyDescent="0.3">
      <c r="E2518" s="19"/>
    </row>
    <row r="2519" spans="5:5" s="22" customFormat="1" ht="13.8" x14ac:dyDescent="0.3">
      <c r="E2519" s="19"/>
    </row>
    <row r="2520" spans="5:5" s="22" customFormat="1" ht="13.8" x14ac:dyDescent="0.3">
      <c r="E2520" s="19"/>
    </row>
    <row r="2521" spans="5:5" s="22" customFormat="1" ht="13.8" x14ac:dyDescent="0.3">
      <c r="E2521" s="19"/>
    </row>
    <row r="2522" spans="5:5" s="22" customFormat="1" ht="13.8" x14ac:dyDescent="0.3">
      <c r="E2522" s="19"/>
    </row>
    <row r="2523" spans="5:5" s="22" customFormat="1" ht="13.8" x14ac:dyDescent="0.3">
      <c r="E2523" s="19"/>
    </row>
    <row r="2524" spans="5:5" s="22" customFormat="1" ht="13.8" x14ac:dyDescent="0.3">
      <c r="E2524" s="19"/>
    </row>
    <row r="2525" spans="5:5" s="22" customFormat="1" ht="13.8" x14ac:dyDescent="0.3">
      <c r="E2525" s="19"/>
    </row>
    <row r="2526" spans="5:5" s="22" customFormat="1" ht="13.8" x14ac:dyDescent="0.3">
      <c r="E2526" s="19"/>
    </row>
    <row r="2527" spans="5:5" s="22" customFormat="1" ht="13.8" x14ac:dyDescent="0.3">
      <c r="E2527" s="19"/>
    </row>
    <row r="2528" spans="5:5" s="22" customFormat="1" ht="13.8" x14ac:dyDescent="0.3">
      <c r="E2528" s="19"/>
    </row>
    <row r="2529" spans="5:5" s="22" customFormat="1" ht="13.8" x14ac:dyDescent="0.3">
      <c r="E2529" s="19"/>
    </row>
    <row r="2530" spans="5:5" s="22" customFormat="1" ht="13.8" x14ac:dyDescent="0.3">
      <c r="E2530" s="19"/>
    </row>
    <row r="2531" spans="5:5" s="22" customFormat="1" ht="13.8" x14ac:dyDescent="0.3">
      <c r="E2531" s="19"/>
    </row>
    <row r="2532" spans="5:5" s="22" customFormat="1" ht="13.8" x14ac:dyDescent="0.3">
      <c r="E2532" s="19"/>
    </row>
    <row r="2533" spans="5:5" s="22" customFormat="1" ht="13.8" x14ac:dyDescent="0.3">
      <c r="E2533" s="19"/>
    </row>
    <row r="2534" spans="5:5" s="22" customFormat="1" ht="13.8" x14ac:dyDescent="0.3">
      <c r="E2534" s="19"/>
    </row>
    <row r="2535" spans="5:5" s="22" customFormat="1" ht="13.8" x14ac:dyDescent="0.3">
      <c r="E2535" s="19"/>
    </row>
    <row r="2536" spans="5:5" s="22" customFormat="1" ht="13.8" x14ac:dyDescent="0.3">
      <c r="E2536" s="19"/>
    </row>
    <row r="2537" spans="5:5" s="22" customFormat="1" ht="13.8" x14ac:dyDescent="0.3">
      <c r="E2537" s="19"/>
    </row>
    <row r="2538" spans="5:5" s="22" customFormat="1" ht="13.8" x14ac:dyDescent="0.3">
      <c r="E2538" s="19"/>
    </row>
    <row r="2539" spans="5:5" s="22" customFormat="1" ht="13.8" x14ac:dyDescent="0.3">
      <c r="E2539" s="19"/>
    </row>
    <row r="2540" spans="5:5" s="22" customFormat="1" ht="13.8" x14ac:dyDescent="0.3">
      <c r="E2540" s="19"/>
    </row>
    <row r="2541" spans="5:5" s="22" customFormat="1" ht="13.8" x14ac:dyDescent="0.3">
      <c r="E2541" s="19"/>
    </row>
    <row r="2542" spans="5:5" s="22" customFormat="1" ht="13.8" x14ac:dyDescent="0.3">
      <c r="E2542" s="19"/>
    </row>
    <row r="2543" spans="5:5" s="22" customFormat="1" ht="13.8" x14ac:dyDescent="0.3">
      <c r="E2543" s="19"/>
    </row>
    <row r="2544" spans="5:5" s="22" customFormat="1" ht="13.8" x14ac:dyDescent="0.3">
      <c r="E2544" s="19"/>
    </row>
    <row r="2545" spans="5:5" s="22" customFormat="1" ht="13.8" x14ac:dyDescent="0.3">
      <c r="E2545" s="19"/>
    </row>
    <row r="2546" spans="5:5" s="22" customFormat="1" ht="13.8" x14ac:dyDescent="0.3">
      <c r="E2546" s="19"/>
    </row>
    <row r="2547" spans="5:5" s="22" customFormat="1" ht="13.8" x14ac:dyDescent="0.3">
      <c r="E2547" s="19"/>
    </row>
    <row r="2548" spans="5:5" s="22" customFormat="1" ht="13.8" x14ac:dyDescent="0.3">
      <c r="E2548" s="19"/>
    </row>
    <row r="2549" spans="5:5" s="22" customFormat="1" ht="13.8" x14ac:dyDescent="0.3">
      <c r="E2549" s="19"/>
    </row>
    <row r="2550" spans="5:5" s="22" customFormat="1" ht="13.8" x14ac:dyDescent="0.3">
      <c r="E2550" s="19"/>
    </row>
    <row r="2551" spans="5:5" s="22" customFormat="1" ht="13.8" x14ac:dyDescent="0.3">
      <c r="E2551" s="19"/>
    </row>
    <row r="2552" spans="5:5" s="22" customFormat="1" ht="13.8" x14ac:dyDescent="0.3">
      <c r="E2552" s="19"/>
    </row>
    <row r="2553" spans="5:5" s="22" customFormat="1" ht="13.8" x14ac:dyDescent="0.3">
      <c r="E2553" s="19"/>
    </row>
    <row r="2554" spans="5:5" s="22" customFormat="1" ht="13.8" x14ac:dyDescent="0.3">
      <c r="E2554" s="19"/>
    </row>
    <row r="2555" spans="5:5" s="22" customFormat="1" ht="13.8" x14ac:dyDescent="0.3">
      <c r="E2555" s="19"/>
    </row>
    <row r="2556" spans="5:5" s="22" customFormat="1" ht="13.8" x14ac:dyDescent="0.3">
      <c r="E2556" s="19"/>
    </row>
    <row r="2557" spans="5:5" s="22" customFormat="1" ht="13.8" x14ac:dyDescent="0.3">
      <c r="E2557" s="19"/>
    </row>
    <row r="2558" spans="5:5" s="22" customFormat="1" ht="13.8" x14ac:dyDescent="0.3">
      <c r="E2558" s="19"/>
    </row>
    <row r="2559" spans="5:5" s="22" customFormat="1" ht="13.8" x14ac:dyDescent="0.3">
      <c r="E2559" s="19"/>
    </row>
    <row r="2560" spans="5:5" s="22" customFormat="1" ht="13.8" x14ac:dyDescent="0.3">
      <c r="E2560" s="19"/>
    </row>
    <row r="2561" spans="5:5" s="22" customFormat="1" ht="13.8" x14ac:dyDescent="0.3">
      <c r="E2561" s="19"/>
    </row>
    <row r="2562" spans="5:5" s="22" customFormat="1" ht="13.8" x14ac:dyDescent="0.3">
      <c r="E2562" s="19"/>
    </row>
    <row r="2563" spans="5:5" s="22" customFormat="1" ht="13.8" x14ac:dyDescent="0.3">
      <c r="E2563" s="19"/>
    </row>
    <row r="2564" spans="5:5" s="22" customFormat="1" ht="13.8" x14ac:dyDescent="0.3">
      <c r="E2564" s="19"/>
    </row>
    <row r="2565" spans="5:5" s="22" customFormat="1" ht="13.8" x14ac:dyDescent="0.3">
      <c r="E2565" s="19"/>
    </row>
    <row r="2566" spans="5:5" s="22" customFormat="1" ht="13.8" x14ac:dyDescent="0.3">
      <c r="E2566" s="19"/>
    </row>
    <row r="2567" spans="5:5" s="22" customFormat="1" ht="13.8" x14ac:dyDescent="0.3">
      <c r="E2567" s="19"/>
    </row>
    <row r="2568" spans="5:5" s="22" customFormat="1" ht="13.8" x14ac:dyDescent="0.3">
      <c r="E2568" s="19"/>
    </row>
    <row r="2569" spans="5:5" s="22" customFormat="1" ht="13.8" x14ac:dyDescent="0.3">
      <c r="E2569" s="19"/>
    </row>
    <row r="2570" spans="5:5" s="22" customFormat="1" ht="13.8" x14ac:dyDescent="0.3">
      <c r="E2570" s="19"/>
    </row>
    <row r="2571" spans="5:5" s="22" customFormat="1" ht="13.8" x14ac:dyDescent="0.3">
      <c r="E2571" s="19"/>
    </row>
    <row r="2572" spans="5:5" s="22" customFormat="1" ht="13.8" x14ac:dyDescent="0.3">
      <c r="E2572" s="19"/>
    </row>
    <row r="2573" spans="5:5" s="22" customFormat="1" ht="13.8" x14ac:dyDescent="0.3">
      <c r="E2573" s="19"/>
    </row>
    <row r="2574" spans="5:5" s="22" customFormat="1" ht="13.8" x14ac:dyDescent="0.3">
      <c r="E2574" s="19"/>
    </row>
    <row r="2575" spans="5:5" s="22" customFormat="1" ht="13.8" x14ac:dyDescent="0.3">
      <c r="E2575" s="19"/>
    </row>
    <row r="2576" spans="5:5" s="22" customFormat="1" ht="13.8" x14ac:dyDescent="0.3">
      <c r="E2576" s="19"/>
    </row>
    <row r="2577" spans="5:5" s="22" customFormat="1" ht="13.8" x14ac:dyDescent="0.3">
      <c r="E2577" s="19"/>
    </row>
    <row r="2578" spans="5:5" s="22" customFormat="1" ht="13.8" x14ac:dyDescent="0.3">
      <c r="E2578" s="19"/>
    </row>
    <row r="2579" spans="5:5" s="22" customFormat="1" ht="13.8" x14ac:dyDescent="0.3">
      <c r="E2579" s="19"/>
    </row>
    <row r="2580" spans="5:5" s="22" customFormat="1" ht="13.8" x14ac:dyDescent="0.3">
      <c r="E2580" s="19"/>
    </row>
    <row r="2581" spans="5:5" s="22" customFormat="1" ht="13.8" x14ac:dyDescent="0.3">
      <c r="E2581" s="19"/>
    </row>
    <row r="2582" spans="5:5" s="22" customFormat="1" ht="13.8" x14ac:dyDescent="0.3">
      <c r="E2582" s="19"/>
    </row>
    <row r="2583" spans="5:5" s="22" customFormat="1" ht="13.8" x14ac:dyDescent="0.3">
      <c r="E2583" s="19"/>
    </row>
    <row r="2584" spans="5:5" s="22" customFormat="1" ht="13.8" x14ac:dyDescent="0.3">
      <c r="E2584" s="19"/>
    </row>
    <row r="2585" spans="5:5" s="22" customFormat="1" ht="13.8" x14ac:dyDescent="0.3">
      <c r="E2585" s="19"/>
    </row>
    <row r="2586" spans="5:5" s="22" customFormat="1" ht="13.8" x14ac:dyDescent="0.3">
      <c r="E2586" s="19"/>
    </row>
    <row r="2587" spans="5:5" s="22" customFormat="1" ht="13.8" x14ac:dyDescent="0.3">
      <c r="E2587" s="19"/>
    </row>
    <row r="2588" spans="5:5" s="22" customFormat="1" ht="13.8" x14ac:dyDescent="0.3">
      <c r="E2588" s="19"/>
    </row>
    <row r="2589" spans="5:5" s="22" customFormat="1" ht="13.8" x14ac:dyDescent="0.3">
      <c r="E2589" s="19"/>
    </row>
    <row r="2590" spans="5:5" s="22" customFormat="1" ht="13.8" x14ac:dyDescent="0.3">
      <c r="E2590" s="19"/>
    </row>
    <row r="2591" spans="5:5" s="22" customFormat="1" ht="13.8" x14ac:dyDescent="0.3">
      <c r="E2591" s="19"/>
    </row>
    <row r="2592" spans="5:5" s="22" customFormat="1" ht="13.8" x14ac:dyDescent="0.3">
      <c r="E2592" s="19"/>
    </row>
    <row r="2593" spans="5:5" s="22" customFormat="1" ht="13.8" x14ac:dyDescent="0.3">
      <c r="E2593" s="19"/>
    </row>
    <row r="2594" spans="5:5" s="22" customFormat="1" ht="13.8" x14ac:dyDescent="0.3">
      <c r="E2594" s="19"/>
    </row>
    <row r="2595" spans="5:5" s="22" customFormat="1" ht="13.8" x14ac:dyDescent="0.3">
      <c r="E2595" s="19"/>
    </row>
    <row r="2596" spans="5:5" s="22" customFormat="1" ht="13.8" x14ac:dyDescent="0.3">
      <c r="E2596" s="19"/>
    </row>
    <row r="2597" spans="5:5" s="22" customFormat="1" ht="13.8" x14ac:dyDescent="0.3">
      <c r="E2597" s="19"/>
    </row>
    <row r="2598" spans="5:5" s="22" customFormat="1" ht="13.8" x14ac:dyDescent="0.3">
      <c r="E2598" s="19"/>
    </row>
    <row r="2599" spans="5:5" s="22" customFormat="1" ht="13.8" x14ac:dyDescent="0.3">
      <c r="E2599" s="19"/>
    </row>
    <row r="2600" spans="5:5" s="22" customFormat="1" ht="13.8" x14ac:dyDescent="0.3">
      <c r="E2600" s="19"/>
    </row>
    <row r="2601" spans="5:5" s="22" customFormat="1" ht="13.8" x14ac:dyDescent="0.3">
      <c r="E2601" s="19"/>
    </row>
    <row r="2602" spans="5:5" s="22" customFormat="1" ht="13.8" x14ac:dyDescent="0.3">
      <c r="E2602" s="19"/>
    </row>
    <row r="2603" spans="5:5" s="22" customFormat="1" ht="13.8" x14ac:dyDescent="0.3">
      <c r="E2603" s="19"/>
    </row>
    <row r="2604" spans="5:5" s="22" customFormat="1" ht="13.8" x14ac:dyDescent="0.3">
      <c r="E2604" s="19"/>
    </row>
    <row r="2605" spans="5:5" s="22" customFormat="1" ht="13.8" x14ac:dyDescent="0.3">
      <c r="E2605" s="19"/>
    </row>
    <row r="2606" spans="5:5" s="22" customFormat="1" ht="13.8" x14ac:dyDescent="0.3">
      <c r="E2606" s="19"/>
    </row>
    <row r="2607" spans="5:5" s="22" customFormat="1" ht="13.8" x14ac:dyDescent="0.3">
      <c r="E2607" s="19"/>
    </row>
    <row r="2608" spans="5:5" s="22" customFormat="1" ht="13.8" x14ac:dyDescent="0.3">
      <c r="E2608" s="19"/>
    </row>
    <row r="2609" spans="5:5" s="22" customFormat="1" ht="13.8" x14ac:dyDescent="0.3">
      <c r="E2609" s="19"/>
    </row>
    <row r="2610" spans="5:5" s="22" customFormat="1" ht="13.8" x14ac:dyDescent="0.3">
      <c r="E2610" s="19"/>
    </row>
    <row r="2611" spans="5:5" s="22" customFormat="1" ht="13.8" x14ac:dyDescent="0.3">
      <c r="E2611" s="19"/>
    </row>
    <row r="2612" spans="5:5" s="22" customFormat="1" ht="13.8" x14ac:dyDescent="0.3">
      <c r="E2612" s="19"/>
    </row>
    <row r="2613" spans="5:5" s="22" customFormat="1" ht="13.8" x14ac:dyDescent="0.3">
      <c r="E2613" s="19"/>
    </row>
    <row r="2614" spans="5:5" s="22" customFormat="1" ht="13.8" x14ac:dyDescent="0.3">
      <c r="E2614" s="19"/>
    </row>
    <row r="2615" spans="5:5" s="22" customFormat="1" ht="13.8" x14ac:dyDescent="0.3">
      <c r="E2615" s="19"/>
    </row>
    <row r="2616" spans="5:5" s="22" customFormat="1" ht="13.8" x14ac:dyDescent="0.3">
      <c r="E2616" s="19"/>
    </row>
    <row r="2617" spans="5:5" s="22" customFormat="1" ht="13.8" x14ac:dyDescent="0.3">
      <c r="E2617" s="19"/>
    </row>
    <row r="2618" spans="5:5" s="22" customFormat="1" ht="13.8" x14ac:dyDescent="0.3">
      <c r="E2618" s="19"/>
    </row>
    <row r="2619" spans="5:5" s="22" customFormat="1" ht="13.8" x14ac:dyDescent="0.3">
      <c r="E2619" s="19"/>
    </row>
    <row r="2620" spans="5:5" s="22" customFormat="1" ht="13.8" x14ac:dyDescent="0.3">
      <c r="E2620" s="19"/>
    </row>
    <row r="2621" spans="5:5" s="22" customFormat="1" ht="13.8" x14ac:dyDescent="0.3">
      <c r="E2621" s="19"/>
    </row>
    <row r="2622" spans="5:5" s="22" customFormat="1" ht="13.8" x14ac:dyDescent="0.3">
      <c r="E2622" s="19"/>
    </row>
    <row r="2623" spans="5:5" s="22" customFormat="1" ht="13.8" x14ac:dyDescent="0.3">
      <c r="E2623" s="19"/>
    </row>
    <row r="2624" spans="5:5" s="22" customFormat="1" ht="13.8" x14ac:dyDescent="0.3">
      <c r="E2624" s="19"/>
    </row>
    <row r="2625" spans="5:5" s="22" customFormat="1" ht="13.8" x14ac:dyDescent="0.3">
      <c r="E2625" s="19"/>
    </row>
    <row r="2626" spans="5:5" s="22" customFormat="1" ht="13.8" x14ac:dyDescent="0.3">
      <c r="E2626" s="19"/>
    </row>
    <row r="2627" spans="5:5" s="22" customFormat="1" ht="13.8" x14ac:dyDescent="0.3">
      <c r="E2627" s="19"/>
    </row>
    <row r="2628" spans="5:5" s="22" customFormat="1" ht="13.8" x14ac:dyDescent="0.3">
      <c r="E2628" s="19"/>
    </row>
    <row r="2629" spans="5:5" s="22" customFormat="1" ht="13.8" x14ac:dyDescent="0.3">
      <c r="E2629" s="19"/>
    </row>
    <row r="2630" spans="5:5" s="22" customFormat="1" ht="13.8" x14ac:dyDescent="0.3">
      <c r="E2630" s="19"/>
    </row>
    <row r="2631" spans="5:5" s="22" customFormat="1" ht="13.8" x14ac:dyDescent="0.3">
      <c r="E2631" s="19"/>
    </row>
    <row r="2632" spans="5:5" s="22" customFormat="1" ht="13.8" x14ac:dyDescent="0.3">
      <c r="E2632" s="19"/>
    </row>
    <row r="2633" spans="5:5" s="22" customFormat="1" ht="13.8" x14ac:dyDescent="0.3">
      <c r="E2633" s="19"/>
    </row>
    <row r="2634" spans="5:5" s="22" customFormat="1" ht="13.8" x14ac:dyDescent="0.3">
      <c r="E2634" s="19"/>
    </row>
    <row r="2635" spans="5:5" s="22" customFormat="1" ht="13.8" x14ac:dyDescent="0.3">
      <c r="E2635" s="19"/>
    </row>
    <row r="2636" spans="5:5" s="22" customFormat="1" ht="13.8" x14ac:dyDescent="0.3">
      <c r="E2636" s="19"/>
    </row>
    <row r="2637" spans="5:5" s="22" customFormat="1" ht="13.8" x14ac:dyDescent="0.3">
      <c r="E2637" s="19"/>
    </row>
    <row r="2638" spans="5:5" s="22" customFormat="1" ht="13.8" x14ac:dyDescent="0.3">
      <c r="E2638" s="19"/>
    </row>
    <row r="2639" spans="5:5" s="22" customFormat="1" ht="13.8" x14ac:dyDescent="0.3">
      <c r="E2639" s="19"/>
    </row>
    <row r="2640" spans="5:5" s="22" customFormat="1" ht="13.8" x14ac:dyDescent="0.3">
      <c r="E2640" s="19"/>
    </row>
    <row r="2641" spans="5:5" s="22" customFormat="1" ht="13.8" x14ac:dyDescent="0.3">
      <c r="E2641" s="19"/>
    </row>
    <row r="2642" spans="5:5" s="22" customFormat="1" ht="13.8" x14ac:dyDescent="0.3">
      <c r="E2642" s="19"/>
    </row>
    <row r="2643" spans="5:5" s="22" customFormat="1" ht="13.8" x14ac:dyDescent="0.3">
      <c r="E2643" s="19"/>
    </row>
    <row r="2644" spans="5:5" s="22" customFormat="1" ht="13.8" x14ac:dyDescent="0.3">
      <c r="E2644" s="19"/>
    </row>
    <row r="2645" spans="5:5" s="22" customFormat="1" ht="13.8" x14ac:dyDescent="0.3">
      <c r="E2645" s="19"/>
    </row>
    <row r="2646" spans="5:5" s="22" customFormat="1" ht="13.8" x14ac:dyDescent="0.3">
      <c r="E2646" s="19"/>
    </row>
    <row r="2647" spans="5:5" s="22" customFormat="1" ht="13.8" x14ac:dyDescent="0.3">
      <c r="E2647" s="19"/>
    </row>
    <row r="2648" spans="5:5" s="22" customFormat="1" ht="13.8" x14ac:dyDescent="0.3">
      <c r="E2648" s="19"/>
    </row>
    <row r="2649" spans="5:5" s="22" customFormat="1" ht="13.8" x14ac:dyDescent="0.3">
      <c r="E2649" s="19"/>
    </row>
    <row r="2650" spans="5:5" s="22" customFormat="1" ht="13.8" x14ac:dyDescent="0.3">
      <c r="E2650" s="19"/>
    </row>
    <row r="2651" spans="5:5" s="22" customFormat="1" ht="13.8" x14ac:dyDescent="0.3">
      <c r="E2651" s="19"/>
    </row>
    <row r="2652" spans="5:5" s="22" customFormat="1" ht="13.8" x14ac:dyDescent="0.3">
      <c r="E2652" s="19"/>
    </row>
    <row r="2653" spans="5:5" s="22" customFormat="1" ht="13.8" x14ac:dyDescent="0.3">
      <c r="E2653" s="19"/>
    </row>
    <row r="2654" spans="5:5" s="22" customFormat="1" ht="13.8" x14ac:dyDescent="0.3">
      <c r="E2654" s="19"/>
    </row>
    <row r="2655" spans="5:5" s="22" customFormat="1" ht="13.8" x14ac:dyDescent="0.3">
      <c r="E2655" s="19"/>
    </row>
    <row r="2656" spans="5:5" s="22" customFormat="1" ht="13.8" x14ac:dyDescent="0.3">
      <c r="E2656" s="19"/>
    </row>
    <row r="2657" spans="5:5" s="22" customFormat="1" ht="13.8" x14ac:dyDescent="0.3">
      <c r="E2657" s="19"/>
    </row>
    <row r="2658" spans="5:5" s="22" customFormat="1" ht="13.8" x14ac:dyDescent="0.3">
      <c r="E2658" s="19"/>
    </row>
    <row r="2659" spans="5:5" s="22" customFormat="1" ht="13.8" x14ac:dyDescent="0.3">
      <c r="E2659" s="19"/>
    </row>
    <row r="2660" spans="5:5" s="22" customFormat="1" ht="13.8" x14ac:dyDescent="0.3">
      <c r="E2660" s="19"/>
    </row>
    <row r="2661" spans="5:5" s="22" customFormat="1" ht="13.8" x14ac:dyDescent="0.3">
      <c r="E2661" s="19"/>
    </row>
    <row r="2662" spans="5:5" s="22" customFormat="1" ht="13.8" x14ac:dyDescent="0.3">
      <c r="E2662" s="19"/>
    </row>
    <row r="2663" spans="5:5" s="22" customFormat="1" ht="13.8" x14ac:dyDescent="0.3">
      <c r="E2663" s="19"/>
    </row>
    <row r="2664" spans="5:5" s="22" customFormat="1" ht="13.8" x14ac:dyDescent="0.3">
      <c r="E2664" s="19"/>
    </row>
    <row r="2665" spans="5:5" s="22" customFormat="1" ht="13.8" x14ac:dyDescent="0.3">
      <c r="E2665" s="19"/>
    </row>
    <row r="2666" spans="5:5" s="22" customFormat="1" ht="13.8" x14ac:dyDescent="0.3">
      <c r="E2666" s="19"/>
    </row>
    <row r="2667" spans="5:5" s="22" customFormat="1" ht="13.8" x14ac:dyDescent="0.3">
      <c r="E2667" s="19"/>
    </row>
    <row r="2668" spans="5:5" s="22" customFormat="1" ht="13.8" x14ac:dyDescent="0.3">
      <c r="E2668" s="19"/>
    </row>
    <row r="2669" spans="5:5" s="22" customFormat="1" ht="13.8" x14ac:dyDescent="0.3">
      <c r="E2669" s="19"/>
    </row>
    <row r="2670" spans="5:5" s="22" customFormat="1" ht="13.8" x14ac:dyDescent="0.3">
      <c r="E2670" s="19"/>
    </row>
    <row r="2671" spans="5:5" s="22" customFormat="1" ht="13.8" x14ac:dyDescent="0.3">
      <c r="E2671" s="19"/>
    </row>
    <row r="2672" spans="5:5" s="22" customFormat="1" ht="13.8" x14ac:dyDescent="0.3">
      <c r="E2672" s="19"/>
    </row>
    <row r="2673" spans="5:5" s="22" customFormat="1" ht="13.8" x14ac:dyDescent="0.3">
      <c r="E2673" s="19"/>
    </row>
    <row r="2674" spans="5:5" s="22" customFormat="1" ht="13.8" x14ac:dyDescent="0.3">
      <c r="E2674" s="19"/>
    </row>
    <row r="2675" spans="5:5" s="22" customFormat="1" ht="13.8" x14ac:dyDescent="0.3">
      <c r="E2675" s="19"/>
    </row>
    <row r="2676" spans="5:5" s="22" customFormat="1" ht="13.8" x14ac:dyDescent="0.3">
      <c r="E2676" s="19"/>
    </row>
    <row r="2677" spans="5:5" s="22" customFormat="1" ht="13.8" x14ac:dyDescent="0.3">
      <c r="E2677" s="19"/>
    </row>
    <row r="2678" spans="5:5" s="22" customFormat="1" ht="13.8" x14ac:dyDescent="0.3">
      <c r="E2678" s="19"/>
    </row>
    <row r="2679" spans="5:5" s="22" customFormat="1" ht="13.8" x14ac:dyDescent="0.3">
      <c r="E2679" s="19"/>
    </row>
    <row r="2680" spans="5:5" s="22" customFormat="1" ht="13.8" x14ac:dyDescent="0.3">
      <c r="E2680" s="19"/>
    </row>
    <row r="2681" spans="5:5" s="22" customFormat="1" ht="13.8" x14ac:dyDescent="0.3">
      <c r="E2681" s="19"/>
    </row>
    <row r="2682" spans="5:5" s="22" customFormat="1" ht="13.8" x14ac:dyDescent="0.3">
      <c r="E2682" s="19"/>
    </row>
    <row r="2683" spans="5:5" s="22" customFormat="1" ht="13.8" x14ac:dyDescent="0.3">
      <c r="E2683" s="19"/>
    </row>
    <row r="2684" spans="5:5" s="22" customFormat="1" ht="13.8" x14ac:dyDescent="0.3">
      <c r="E2684" s="19"/>
    </row>
    <row r="2685" spans="5:5" s="22" customFormat="1" ht="13.8" x14ac:dyDescent="0.3">
      <c r="E2685" s="19"/>
    </row>
    <row r="2686" spans="5:5" s="22" customFormat="1" ht="13.8" x14ac:dyDescent="0.3">
      <c r="E2686" s="19"/>
    </row>
    <row r="2687" spans="5:5" s="22" customFormat="1" ht="13.8" x14ac:dyDescent="0.3">
      <c r="E2687" s="19"/>
    </row>
    <row r="2688" spans="5:5" s="22" customFormat="1" ht="13.8" x14ac:dyDescent="0.3">
      <c r="E2688" s="19"/>
    </row>
    <row r="2689" spans="5:5" s="22" customFormat="1" ht="13.8" x14ac:dyDescent="0.3">
      <c r="E2689" s="19"/>
    </row>
    <row r="2690" spans="5:5" s="22" customFormat="1" ht="13.8" x14ac:dyDescent="0.3">
      <c r="E2690" s="19"/>
    </row>
    <row r="2691" spans="5:5" s="22" customFormat="1" ht="13.8" x14ac:dyDescent="0.3">
      <c r="E2691" s="19"/>
    </row>
    <row r="2692" spans="5:5" s="22" customFormat="1" ht="13.8" x14ac:dyDescent="0.3">
      <c r="E2692" s="19"/>
    </row>
    <row r="2693" spans="5:5" s="22" customFormat="1" ht="13.8" x14ac:dyDescent="0.3">
      <c r="E2693" s="19"/>
    </row>
    <row r="2694" spans="5:5" s="22" customFormat="1" ht="13.8" x14ac:dyDescent="0.3">
      <c r="E2694" s="19"/>
    </row>
    <row r="2695" spans="5:5" s="22" customFormat="1" ht="13.8" x14ac:dyDescent="0.3">
      <c r="E2695" s="19"/>
    </row>
    <row r="2696" spans="5:5" s="22" customFormat="1" ht="13.8" x14ac:dyDescent="0.3">
      <c r="E2696" s="19"/>
    </row>
    <row r="2697" spans="5:5" s="22" customFormat="1" ht="13.8" x14ac:dyDescent="0.3">
      <c r="E2697" s="19"/>
    </row>
    <row r="2698" spans="5:5" s="22" customFormat="1" ht="13.8" x14ac:dyDescent="0.3">
      <c r="E2698" s="19"/>
    </row>
    <row r="2699" spans="5:5" s="22" customFormat="1" ht="13.8" x14ac:dyDescent="0.3">
      <c r="E2699" s="19"/>
    </row>
    <row r="2700" spans="5:5" s="22" customFormat="1" ht="13.8" x14ac:dyDescent="0.3">
      <c r="E2700" s="19"/>
    </row>
    <row r="2701" spans="5:5" s="22" customFormat="1" ht="13.8" x14ac:dyDescent="0.3">
      <c r="E2701" s="19"/>
    </row>
    <row r="2702" spans="5:5" s="22" customFormat="1" ht="13.8" x14ac:dyDescent="0.3">
      <c r="E2702" s="19"/>
    </row>
    <row r="2703" spans="5:5" s="22" customFormat="1" ht="13.8" x14ac:dyDescent="0.3">
      <c r="E2703" s="19"/>
    </row>
    <row r="2704" spans="5:5" s="22" customFormat="1" ht="13.8" x14ac:dyDescent="0.3">
      <c r="E2704" s="19"/>
    </row>
    <row r="2705" spans="5:5" s="22" customFormat="1" ht="13.8" x14ac:dyDescent="0.3">
      <c r="E2705" s="19"/>
    </row>
    <row r="2706" spans="5:5" s="22" customFormat="1" ht="13.8" x14ac:dyDescent="0.3">
      <c r="E2706" s="19"/>
    </row>
    <row r="2707" spans="5:5" s="22" customFormat="1" ht="13.8" x14ac:dyDescent="0.3">
      <c r="E2707" s="19"/>
    </row>
    <row r="2708" spans="5:5" s="22" customFormat="1" ht="13.8" x14ac:dyDescent="0.3">
      <c r="E2708" s="19"/>
    </row>
    <row r="2709" spans="5:5" s="22" customFormat="1" ht="13.8" x14ac:dyDescent="0.3">
      <c r="E2709" s="19"/>
    </row>
    <row r="2710" spans="5:5" s="22" customFormat="1" ht="13.8" x14ac:dyDescent="0.3">
      <c r="E2710" s="19"/>
    </row>
    <row r="2711" spans="5:5" s="22" customFormat="1" ht="13.8" x14ac:dyDescent="0.3">
      <c r="E2711" s="19"/>
    </row>
    <row r="2712" spans="5:5" s="22" customFormat="1" ht="13.8" x14ac:dyDescent="0.3">
      <c r="E2712" s="19"/>
    </row>
    <row r="2713" spans="5:5" s="22" customFormat="1" ht="13.8" x14ac:dyDescent="0.3">
      <c r="E2713" s="19"/>
    </row>
    <row r="2714" spans="5:5" s="22" customFormat="1" ht="13.8" x14ac:dyDescent="0.3">
      <c r="E2714" s="19"/>
    </row>
    <row r="2715" spans="5:5" s="22" customFormat="1" ht="13.8" x14ac:dyDescent="0.3">
      <c r="E2715" s="19"/>
    </row>
    <row r="2716" spans="5:5" s="22" customFormat="1" ht="13.8" x14ac:dyDescent="0.3">
      <c r="E2716" s="19"/>
    </row>
    <row r="2717" spans="5:5" s="22" customFormat="1" ht="13.8" x14ac:dyDescent="0.3">
      <c r="E2717" s="19"/>
    </row>
    <row r="2718" spans="5:5" s="22" customFormat="1" ht="13.8" x14ac:dyDescent="0.3">
      <c r="E2718" s="19"/>
    </row>
    <row r="2719" spans="5:5" s="22" customFormat="1" ht="13.8" x14ac:dyDescent="0.3">
      <c r="E2719" s="19"/>
    </row>
    <row r="2720" spans="5:5" s="22" customFormat="1" ht="13.8" x14ac:dyDescent="0.3">
      <c r="E2720" s="19"/>
    </row>
    <row r="2721" spans="5:5" s="22" customFormat="1" ht="13.8" x14ac:dyDescent="0.3">
      <c r="E2721" s="19"/>
    </row>
    <row r="2722" spans="5:5" s="22" customFormat="1" ht="13.8" x14ac:dyDescent="0.3">
      <c r="E2722" s="19"/>
    </row>
    <row r="2723" spans="5:5" s="22" customFormat="1" ht="13.8" x14ac:dyDescent="0.3">
      <c r="E2723" s="19"/>
    </row>
    <row r="2724" spans="5:5" s="22" customFormat="1" ht="13.8" x14ac:dyDescent="0.3">
      <c r="E2724" s="19"/>
    </row>
    <row r="2725" spans="5:5" s="22" customFormat="1" ht="13.8" x14ac:dyDescent="0.3">
      <c r="E2725" s="19"/>
    </row>
    <row r="2726" spans="5:5" s="22" customFormat="1" ht="13.8" x14ac:dyDescent="0.3">
      <c r="E2726" s="19"/>
    </row>
    <row r="2727" spans="5:5" s="22" customFormat="1" ht="13.8" x14ac:dyDescent="0.3">
      <c r="E2727" s="19"/>
    </row>
    <row r="2728" spans="5:5" s="22" customFormat="1" ht="13.8" x14ac:dyDescent="0.3">
      <c r="E2728" s="19"/>
    </row>
    <row r="2729" spans="5:5" s="22" customFormat="1" ht="13.8" x14ac:dyDescent="0.3">
      <c r="E2729" s="19"/>
    </row>
    <row r="2730" spans="5:5" s="22" customFormat="1" ht="13.8" x14ac:dyDescent="0.3">
      <c r="E2730" s="19"/>
    </row>
    <row r="2731" spans="5:5" s="22" customFormat="1" ht="13.8" x14ac:dyDescent="0.3">
      <c r="E2731" s="19"/>
    </row>
    <row r="2732" spans="5:5" s="22" customFormat="1" ht="13.8" x14ac:dyDescent="0.3">
      <c r="E2732" s="19"/>
    </row>
    <row r="2733" spans="5:5" s="22" customFormat="1" ht="13.8" x14ac:dyDescent="0.3">
      <c r="E2733" s="19"/>
    </row>
    <row r="2734" spans="5:5" s="22" customFormat="1" ht="13.8" x14ac:dyDescent="0.3">
      <c r="E2734" s="19"/>
    </row>
    <row r="2735" spans="5:5" s="22" customFormat="1" ht="13.8" x14ac:dyDescent="0.3">
      <c r="E2735" s="19"/>
    </row>
    <row r="2736" spans="5:5" s="22" customFormat="1" ht="13.8" x14ac:dyDescent="0.3">
      <c r="E2736" s="19"/>
    </row>
    <row r="2737" spans="5:5" s="22" customFormat="1" ht="13.8" x14ac:dyDescent="0.3">
      <c r="E2737" s="19"/>
    </row>
    <row r="2738" spans="5:5" s="22" customFormat="1" ht="13.8" x14ac:dyDescent="0.3">
      <c r="E2738" s="19"/>
    </row>
    <row r="2739" spans="5:5" s="22" customFormat="1" ht="13.8" x14ac:dyDescent="0.3">
      <c r="E2739" s="19"/>
    </row>
    <row r="2740" spans="5:5" s="22" customFormat="1" ht="13.8" x14ac:dyDescent="0.3">
      <c r="E2740" s="19"/>
    </row>
    <row r="2741" spans="5:5" s="22" customFormat="1" ht="13.8" x14ac:dyDescent="0.3">
      <c r="E2741" s="19"/>
    </row>
    <row r="2742" spans="5:5" s="22" customFormat="1" ht="13.8" x14ac:dyDescent="0.3">
      <c r="E2742" s="19"/>
    </row>
    <row r="2743" spans="5:5" s="22" customFormat="1" ht="13.8" x14ac:dyDescent="0.3">
      <c r="E2743" s="19"/>
    </row>
    <row r="2744" spans="5:5" s="22" customFormat="1" ht="13.8" x14ac:dyDescent="0.3">
      <c r="E2744" s="19"/>
    </row>
    <row r="2745" spans="5:5" s="22" customFormat="1" ht="13.8" x14ac:dyDescent="0.3">
      <c r="E2745" s="19"/>
    </row>
    <row r="2746" spans="5:5" s="22" customFormat="1" ht="13.8" x14ac:dyDescent="0.3">
      <c r="E2746" s="19"/>
    </row>
    <row r="2747" spans="5:5" s="22" customFormat="1" ht="13.8" x14ac:dyDescent="0.3">
      <c r="E2747" s="19"/>
    </row>
    <row r="2748" spans="5:5" s="22" customFormat="1" ht="13.8" x14ac:dyDescent="0.3">
      <c r="E2748" s="19"/>
    </row>
    <row r="2749" spans="5:5" s="22" customFormat="1" ht="13.8" x14ac:dyDescent="0.3">
      <c r="E2749" s="19"/>
    </row>
    <row r="2750" spans="5:5" s="22" customFormat="1" ht="13.8" x14ac:dyDescent="0.3">
      <c r="E2750" s="19"/>
    </row>
    <row r="2751" spans="5:5" s="22" customFormat="1" ht="13.8" x14ac:dyDescent="0.3">
      <c r="E2751" s="19"/>
    </row>
    <row r="2752" spans="5:5" s="22" customFormat="1" ht="13.8" x14ac:dyDescent="0.3">
      <c r="E2752" s="19"/>
    </row>
    <row r="2753" spans="5:5" s="22" customFormat="1" ht="13.8" x14ac:dyDescent="0.3">
      <c r="E2753" s="19"/>
    </row>
    <row r="2754" spans="5:5" s="22" customFormat="1" ht="13.8" x14ac:dyDescent="0.3">
      <c r="E2754" s="19"/>
    </row>
    <row r="2755" spans="5:5" s="22" customFormat="1" ht="13.8" x14ac:dyDescent="0.3">
      <c r="E2755" s="19"/>
    </row>
    <row r="2756" spans="5:5" s="22" customFormat="1" ht="13.8" x14ac:dyDescent="0.3">
      <c r="E2756" s="19"/>
    </row>
    <row r="2757" spans="5:5" s="22" customFormat="1" ht="13.8" x14ac:dyDescent="0.3">
      <c r="E2757" s="19"/>
    </row>
    <row r="2758" spans="5:5" s="22" customFormat="1" ht="13.8" x14ac:dyDescent="0.3">
      <c r="E2758" s="19"/>
    </row>
    <row r="2759" spans="5:5" s="22" customFormat="1" ht="13.8" x14ac:dyDescent="0.3">
      <c r="E2759" s="19"/>
    </row>
    <row r="2760" spans="5:5" s="22" customFormat="1" ht="13.8" x14ac:dyDescent="0.3">
      <c r="E2760" s="19"/>
    </row>
    <row r="2761" spans="5:5" s="22" customFormat="1" ht="13.8" x14ac:dyDescent="0.3">
      <c r="E2761" s="19"/>
    </row>
    <row r="2762" spans="5:5" s="22" customFormat="1" ht="13.8" x14ac:dyDescent="0.3">
      <c r="E2762" s="19"/>
    </row>
    <row r="2763" spans="5:5" s="22" customFormat="1" ht="13.8" x14ac:dyDescent="0.3">
      <c r="E2763" s="19"/>
    </row>
    <row r="2764" spans="5:5" s="22" customFormat="1" ht="13.8" x14ac:dyDescent="0.3">
      <c r="E2764" s="19"/>
    </row>
    <row r="2765" spans="5:5" s="22" customFormat="1" ht="13.8" x14ac:dyDescent="0.3">
      <c r="E2765" s="19"/>
    </row>
    <row r="2766" spans="5:5" s="22" customFormat="1" ht="13.8" x14ac:dyDescent="0.3">
      <c r="E2766" s="19"/>
    </row>
    <row r="2767" spans="5:5" s="22" customFormat="1" ht="13.8" x14ac:dyDescent="0.3">
      <c r="E2767" s="19"/>
    </row>
    <row r="2768" spans="5:5" s="22" customFormat="1" ht="13.8" x14ac:dyDescent="0.3">
      <c r="E2768" s="19"/>
    </row>
    <row r="2769" spans="5:5" s="22" customFormat="1" ht="13.8" x14ac:dyDescent="0.3">
      <c r="E2769" s="19"/>
    </row>
    <row r="2770" spans="5:5" s="22" customFormat="1" ht="13.8" x14ac:dyDescent="0.3">
      <c r="E2770" s="19"/>
    </row>
    <row r="2771" spans="5:5" s="22" customFormat="1" ht="13.8" x14ac:dyDescent="0.3">
      <c r="E2771" s="19"/>
    </row>
    <row r="2772" spans="5:5" s="22" customFormat="1" ht="13.8" x14ac:dyDescent="0.3">
      <c r="E2772" s="19"/>
    </row>
    <row r="2773" spans="5:5" s="22" customFormat="1" ht="13.8" x14ac:dyDescent="0.3">
      <c r="E2773" s="19"/>
    </row>
    <row r="2774" spans="5:5" s="22" customFormat="1" ht="13.8" x14ac:dyDescent="0.3">
      <c r="E2774" s="19"/>
    </row>
    <row r="2775" spans="5:5" s="22" customFormat="1" ht="13.8" x14ac:dyDescent="0.3">
      <c r="E2775" s="19"/>
    </row>
    <row r="2776" spans="5:5" s="22" customFormat="1" ht="13.8" x14ac:dyDescent="0.3">
      <c r="E2776" s="19"/>
    </row>
    <row r="2777" spans="5:5" s="22" customFormat="1" ht="13.8" x14ac:dyDescent="0.3">
      <c r="E2777" s="19"/>
    </row>
    <row r="2778" spans="5:5" s="22" customFormat="1" ht="13.8" x14ac:dyDescent="0.3">
      <c r="E2778" s="19"/>
    </row>
    <row r="2779" spans="5:5" s="22" customFormat="1" ht="13.8" x14ac:dyDescent="0.3">
      <c r="E2779" s="19"/>
    </row>
    <row r="2780" spans="5:5" s="22" customFormat="1" ht="13.8" x14ac:dyDescent="0.3">
      <c r="E2780" s="19"/>
    </row>
    <row r="2781" spans="5:5" s="22" customFormat="1" ht="13.8" x14ac:dyDescent="0.3">
      <c r="E2781" s="19"/>
    </row>
    <row r="2782" spans="5:5" s="22" customFormat="1" ht="13.8" x14ac:dyDescent="0.3">
      <c r="E2782" s="19"/>
    </row>
    <row r="2783" spans="5:5" s="22" customFormat="1" ht="13.8" x14ac:dyDescent="0.3">
      <c r="E2783" s="19"/>
    </row>
    <row r="2784" spans="5:5" s="22" customFormat="1" ht="13.8" x14ac:dyDescent="0.3">
      <c r="E2784" s="19"/>
    </row>
    <row r="2785" spans="5:5" s="22" customFormat="1" ht="13.8" x14ac:dyDescent="0.3">
      <c r="E2785" s="19"/>
    </row>
    <row r="2786" spans="5:5" s="22" customFormat="1" ht="13.8" x14ac:dyDescent="0.3">
      <c r="E2786" s="19"/>
    </row>
    <row r="2787" spans="5:5" s="22" customFormat="1" ht="13.8" x14ac:dyDescent="0.3">
      <c r="E2787" s="19"/>
    </row>
    <row r="2788" spans="5:5" s="22" customFormat="1" ht="13.8" x14ac:dyDescent="0.3">
      <c r="E2788" s="19"/>
    </row>
    <row r="2789" spans="5:5" s="22" customFormat="1" ht="13.8" x14ac:dyDescent="0.3">
      <c r="E2789" s="19"/>
    </row>
    <row r="2790" spans="5:5" s="22" customFormat="1" ht="13.8" x14ac:dyDescent="0.3">
      <c r="E2790" s="19"/>
    </row>
    <row r="2791" spans="5:5" s="22" customFormat="1" ht="13.8" x14ac:dyDescent="0.3">
      <c r="E2791" s="19"/>
    </row>
    <row r="2792" spans="5:5" s="22" customFormat="1" ht="13.8" x14ac:dyDescent="0.3">
      <c r="E2792" s="19"/>
    </row>
    <row r="2793" spans="5:5" s="22" customFormat="1" ht="13.8" x14ac:dyDescent="0.3">
      <c r="E2793" s="19"/>
    </row>
    <row r="2794" spans="5:5" s="22" customFormat="1" ht="13.8" x14ac:dyDescent="0.3">
      <c r="E2794" s="19"/>
    </row>
    <row r="2795" spans="5:5" s="22" customFormat="1" ht="13.8" x14ac:dyDescent="0.3">
      <c r="E2795" s="19"/>
    </row>
    <row r="2796" spans="5:5" s="22" customFormat="1" ht="13.8" x14ac:dyDescent="0.3">
      <c r="E2796" s="19"/>
    </row>
    <row r="2797" spans="5:5" s="22" customFormat="1" ht="13.8" x14ac:dyDescent="0.3">
      <c r="E2797" s="19"/>
    </row>
    <row r="2798" spans="5:5" s="22" customFormat="1" ht="13.8" x14ac:dyDescent="0.3">
      <c r="E2798" s="19"/>
    </row>
    <row r="2799" spans="5:5" s="22" customFormat="1" ht="13.8" x14ac:dyDescent="0.3">
      <c r="E2799" s="19"/>
    </row>
    <row r="2800" spans="5:5" s="22" customFormat="1" ht="13.8" x14ac:dyDescent="0.3">
      <c r="E2800" s="19"/>
    </row>
    <row r="2801" spans="5:5" s="22" customFormat="1" ht="13.8" x14ac:dyDescent="0.3">
      <c r="E2801" s="19"/>
    </row>
    <row r="2802" spans="5:5" s="22" customFormat="1" ht="13.8" x14ac:dyDescent="0.3">
      <c r="E2802" s="19"/>
    </row>
    <row r="2803" spans="5:5" s="22" customFormat="1" ht="13.8" x14ac:dyDescent="0.3">
      <c r="E2803" s="19"/>
    </row>
    <row r="2804" spans="5:5" s="22" customFormat="1" ht="13.8" x14ac:dyDescent="0.3">
      <c r="E2804" s="19"/>
    </row>
    <row r="2805" spans="5:5" s="22" customFormat="1" ht="13.8" x14ac:dyDescent="0.3">
      <c r="E2805" s="19"/>
    </row>
    <row r="2806" spans="5:5" s="22" customFormat="1" ht="13.8" x14ac:dyDescent="0.3">
      <c r="E2806" s="19"/>
    </row>
    <row r="2807" spans="5:5" s="22" customFormat="1" ht="13.8" x14ac:dyDescent="0.3">
      <c r="E2807" s="19"/>
    </row>
    <row r="2808" spans="5:5" s="22" customFormat="1" ht="13.8" x14ac:dyDescent="0.3">
      <c r="E2808" s="19"/>
    </row>
    <row r="2809" spans="5:5" s="22" customFormat="1" ht="13.8" x14ac:dyDescent="0.3">
      <c r="E2809" s="19"/>
    </row>
    <row r="2810" spans="5:5" s="22" customFormat="1" ht="13.8" x14ac:dyDescent="0.3">
      <c r="E2810" s="19"/>
    </row>
    <row r="2811" spans="5:5" s="22" customFormat="1" ht="13.8" x14ac:dyDescent="0.3">
      <c r="E2811" s="19"/>
    </row>
    <row r="2812" spans="5:5" s="22" customFormat="1" ht="13.8" x14ac:dyDescent="0.3">
      <c r="E2812" s="19"/>
    </row>
    <row r="2813" spans="5:5" s="22" customFormat="1" ht="13.8" x14ac:dyDescent="0.3">
      <c r="E2813" s="19"/>
    </row>
    <row r="2814" spans="5:5" s="22" customFormat="1" ht="13.8" x14ac:dyDescent="0.3">
      <c r="E2814" s="19"/>
    </row>
    <row r="2815" spans="5:5" s="22" customFormat="1" ht="13.8" x14ac:dyDescent="0.3">
      <c r="E2815" s="19"/>
    </row>
    <row r="2816" spans="5:5" s="22" customFormat="1" ht="13.8" x14ac:dyDescent="0.3">
      <c r="E2816" s="19"/>
    </row>
    <row r="2817" spans="5:5" s="22" customFormat="1" ht="13.8" x14ac:dyDescent="0.3">
      <c r="E2817" s="19"/>
    </row>
    <row r="2818" spans="5:5" s="22" customFormat="1" ht="13.8" x14ac:dyDescent="0.3">
      <c r="E2818" s="19"/>
    </row>
    <row r="2819" spans="5:5" s="22" customFormat="1" ht="13.8" x14ac:dyDescent="0.3">
      <c r="E2819" s="19"/>
    </row>
    <row r="2820" spans="5:5" s="22" customFormat="1" ht="13.8" x14ac:dyDescent="0.3">
      <c r="E2820" s="19"/>
    </row>
    <row r="2821" spans="5:5" s="22" customFormat="1" ht="13.8" x14ac:dyDescent="0.3">
      <c r="E2821" s="19"/>
    </row>
    <row r="2822" spans="5:5" s="22" customFormat="1" ht="13.8" x14ac:dyDescent="0.3">
      <c r="E2822" s="19"/>
    </row>
    <row r="2823" spans="5:5" s="22" customFormat="1" ht="13.8" x14ac:dyDescent="0.3">
      <c r="E2823" s="19"/>
    </row>
    <row r="2824" spans="5:5" s="22" customFormat="1" ht="13.8" x14ac:dyDescent="0.3">
      <c r="E2824" s="19"/>
    </row>
    <row r="2825" spans="5:5" s="22" customFormat="1" ht="13.8" x14ac:dyDescent="0.3">
      <c r="E2825" s="19"/>
    </row>
    <row r="2826" spans="5:5" s="22" customFormat="1" ht="13.8" x14ac:dyDescent="0.3">
      <c r="E2826" s="19"/>
    </row>
    <row r="2827" spans="5:5" s="22" customFormat="1" ht="13.8" x14ac:dyDescent="0.3">
      <c r="E2827" s="19"/>
    </row>
    <row r="2828" spans="5:5" s="22" customFormat="1" ht="13.8" x14ac:dyDescent="0.3">
      <c r="E2828" s="19"/>
    </row>
    <row r="2829" spans="5:5" s="22" customFormat="1" ht="13.8" x14ac:dyDescent="0.3">
      <c r="E2829" s="19"/>
    </row>
    <row r="2830" spans="5:5" s="22" customFormat="1" ht="13.8" x14ac:dyDescent="0.3">
      <c r="E2830" s="19"/>
    </row>
    <row r="2831" spans="5:5" s="22" customFormat="1" ht="13.8" x14ac:dyDescent="0.3">
      <c r="E2831" s="19"/>
    </row>
    <row r="2832" spans="5:5" s="22" customFormat="1" ht="13.8" x14ac:dyDescent="0.3">
      <c r="E2832" s="19"/>
    </row>
    <row r="2833" spans="5:5" s="22" customFormat="1" ht="13.8" x14ac:dyDescent="0.3">
      <c r="E2833" s="19"/>
    </row>
    <row r="2834" spans="5:5" s="22" customFormat="1" ht="13.8" x14ac:dyDescent="0.3">
      <c r="E2834" s="19"/>
    </row>
    <row r="2835" spans="5:5" s="22" customFormat="1" ht="13.8" x14ac:dyDescent="0.3">
      <c r="E2835" s="19"/>
    </row>
    <row r="2836" spans="5:5" s="22" customFormat="1" ht="13.8" x14ac:dyDescent="0.3">
      <c r="E2836" s="19"/>
    </row>
    <row r="2837" spans="5:5" s="22" customFormat="1" ht="13.8" x14ac:dyDescent="0.3">
      <c r="E2837" s="19"/>
    </row>
    <row r="2838" spans="5:5" s="22" customFormat="1" ht="13.8" x14ac:dyDescent="0.3">
      <c r="E2838" s="19"/>
    </row>
    <row r="2839" spans="5:5" s="22" customFormat="1" ht="13.8" x14ac:dyDescent="0.3">
      <c r="E2839" s="19"/>
    </row>
    <row r="2840" spans="5:5" s="22" customFormat="1" ht="13.8" x14ac:dyDescent="0.3">
      <c r="E2840" s="19"/>
    </row>
    <row r="2841" spans="5:5" s="22" customFormat="1" ht="13.8" x14ac:dyDescent="0.3">
      <c r="E2841" s="19"/>
    </row>
    <row r="2842" spans="5:5" s="22" customFormat="1" ht="13.8" x14ac:dyDescent="0.3">
      <c r="E2842" s="19"/>
    </row>
    <row r="2843" spans="5:5" s="22" customFormat="1" ht="13.8" x14ac:dyDescent="0.3">
      <c r="E2843" s="19"/>
    </row>
    <row r="2844" spans="5:5" s="22" customFormat="1" ht="13.8" x14ac:dyDescent="0.3">
      <c r="E2844" s="19"/>
    </row>
    <row r="2845" spans="5:5" s="22" customFormat="1" ht="13.8" x14ac:dyDescent="0.3">
      <c r="E2845" s="19"/>
    </row>
    <row r="2846" spans="5:5" s="22" customFormat="1" ht="13.8" x14ac:dyDescent="0.3">
      <c r="E2846" s="19"/>
    </row>
    <row r="2847" spans="5:5" s="22" customFormat="1" ht="13.8" x14ac:dyDescent="0.3">
      <c r="E2847" s="19"/>
    </row>
    <row r="2848" spans="5:5" s="22" customFormat="1" ht="13.8" x14ac:dyDescent="0.3">
      <c r="E2848" s="19"/>
    </row>
    <row r="2849" spans="5:5" s="22" customFormat="1" ht="13.8" x14ac:dyDescent="0.3">
      <c r="E2849" s="19"/>
    </row>
    <row r="2850" spans="5:5" s="22" customFormat="1" ht="13.8" x14ac:dyDescent="0.3">
      <c r="E2850" s="19"/>
    </row>
    <row r="2851" spans="5:5" s="22" customFormat="1" ht="13.8" x14ac:dyDescent="0.3">
      <c r="E2851" s="19"/>
    </row>
    <row r="2852" spans="5:5" s="22" customFormat="1" ht="13.8" x14ac:dyDescent="0.3">
      <c r="E2852" s="19"/>
    </row>
    <row r="2853" spans="5:5" s="22" customFormat="1" ht="13.8" x14ac:dyDescent="0.3">
      <c r="E2853" s="19"/>
    </row>
    <row r="2854" spans="5:5" s="22" customFormat="1" ht="13.8" x14ac:dyDescent="0.3">
      <c r="E2854" s="19"/>
    </row>
    <row r="2855" spans="5:5" s="22" customFormat="1" ht="13.8" x14ac:dyDescent="0.3">
      <c r="E2855" s="19"/>
    </row>
    <row r="2856" spans="5:5" s="22" customFormat="1" ht="13.8" x14ac:dyDescent="0.3">
      <c r="E2856" s="19"/>
    </row>
    <row r="2857" spans="5:5" s="22" customFormat="1" ht="13.8" x14ac:dyDescent="0.3">
      <c r="E2857" s="19"/>
    </row>
    <row r="2858" spans="5:5" s="22" customFormat="1" ht="13.8" x14ac:dyDescent="0.3">
      <c r="E2858" s="19"/>
    </row>
    <row r="2859" spans="5:5" s="22" customFormat="1" ht="13.8" x14ac:dyDescent="0.3">
      <c r="E2859" s="19"/>
    </row>
    <row r="2860" spans="5:5" s="22" customFormat="1" ht="13.8" x14ac:dyDescent="0.3">
      <c r="E2860" s="19"/>
    </row>
    <row r="2861" spans="5:5" s="22" customFormat="1" ht="13.8" x14ac:dyDescent="0.3">
      <c r="E2861" s="19"/>
    </row>
    <row r="2862" spans="5:5" s="22" customFormat="1" ht="13.8" x14ac:dyDescent="0.3">
      <c r="E2862" s="19"/>
    </row>
    <row r="2863" spans="5:5" s="22" customFormat="1" ht="13.8" x14ac:dyDescent="0.3">
      <c r="E2863" s="19"/>
    </row>
    <row r="2864" spans="5:5" s="22" customFormat="1" ht="13.8" x14ac:dyDescent="0.3">
      <c r="E2864" s="19"/>
    </row>
    <row r="2865" spans="5:5" s="22" customFormat="1" ht="13.8" x14ac:dyDescent="0.3">
      <c r="E2865" s="19"/>
    </row>
    <row r="2866" spans="5:5" s="22" customFormat="1" ht="13.8" x14ac:dyDescent="0.3">
      <c r="E2866" s="19"/>
    </row>
    <row r="2867" spans="5:5" s="22" customFormat="1" ht="13.8" x14ac:dyDescent="0.3">
      <c r="E2867" s="19"/>
    </row>
    <row r="2868" spans="5:5" s="22" customFormat="1" ht="13.8" x14ac:dyDescent="0.3">
      <c r="E2868" s="19"/>
    </row>
    <row r="2869" spans="5:5" s="22" customFormat="1" ht="13.8" x14ac:dyDescent="0.3">
      <c r="E2869" s="19"/>
    </row>
    <row r="2870" spans="5:5" s="22" customFormat="1" ht="13.8" x14ac:dyDescent="0.3">
      <c r="E2870" s="19"/>
    </row>
    <row r="2871" spans="5:5" s="22" customFormat="1" ht="13.8" x14ac:dyDescent="0.3">
      <c r="E2871" s="19"/>
    </row>
    <row r="2872" spans="5:5" s="22" customFormat="1" ht="13.8" x14ac:dyDescent="0.3">
      <c r="E2872" s="19"/>
    </row>
    <row r="2873" spans="5:5" s="22" customFormat="1" ht="13.8" x14ac:dyDescent="0.3">
      <c r="E2873" s="19"/>
    </row>
    <row r="2874" spans="5:5" s="22" customFormat="1" ht="13.8" x14ac:dyDescent="0.3">
      <c r="E2874" s="19"/>
    </row>
    <row r="2875" spans="5:5" s="22" customFormat="1" ht="13.8" x14ac:dyDescent="0.3">
      <c r="E2875" s="19"/>
    </row>
    <row r="2876" spans="5:5" s="22" customFormat="1" ht="13.8" x14ac:dyDescent="0.3">
      <c r="E2876" s="19"/>
    </row>
    <row r="2877" spans="5:5" s="22" customFormat="1" ht="13.8" x14ac:dyDescent="0.3">
      <c r="E2877" s="19"/>
    </row>
    <row r="2878" spans="5:5" s="22" customFormat="1" ht="13.8" x14ac:dyDescent="0.3">
      <c r="E2878" s="19"/>
    </row>
    <row r="2879" spans="5:5" s="22" customFormat="1" ht="13.8" x14ac:dyDescent="0.3">
      <c r="E2879" s="19"/>
    </row>
    <row r="2880" spans="5:5" s="22" customFormat="1" ht="13.8" x14ac:dyDescent="0.3">
      <c r="E2880" s="19"/>
    </row>
    <row r="2881" spans="5:5" s="22" customFormat="1" ht="13.8" x14ac:dyDescent="0.3">
      <c r="E2881" s="19"/>
    </row>
    <row r="2882" spans="5:5" s="22" customFormat="1" ht="13.8" x14ac:dyDescent="0.3">
      <c r="E2882" s="19"/>
    </row>
    <row r="2883" spans="5:5" s="22" customFormat="1" ht="13.8" x14ac:dyDescent="0.3">
      <c r="E2883" s="19"/>
    </row>
    <row r="2884" spans="5:5" s="22" customFormat="1" ht="13.8" x14ac:dyDescent="0.3">
      <c r="E2884" s="19"/>
    </row>
    <row r="2885" spans="5:5" s="22" customFormat="1" ht="13.8" x14ac:dyDescent="0.3">
      <c r="E2885" s="19"/>
    </row>
    <row r="2886" spans="5:5" s="22" customFormat="1" ht="13.8" x14ac:dyDescent="0.3">
      <c r="E2886" s="19"/>
    </row>
    <row r="2887" spans="5:5" s="22" customFormat="1" ht="13.8" x14ac:dyDescent="0.3">
      <c r="E2887" s="19"/>
    </row>
    <row r="2888" spans="5:5" s="22" customFormat="1" ht="13.8" x14ac:dyDescent="0.3">
      <c r="E2888" s="19"/>
    </row>
    <row r="2889" spans="5:5" s="22" customFormat="1" ht="13.8" x14ac:dyDescent="0.3">
      <c r="E2889" s="19"/>
    </row>
    <row r="2890" spans="5:5" s="22" customFormat="1" ht="13.8" x14ac:dyDescent="0.3">
      <c r="E2890" s="19"/>
    </row>
    <row r="2891" spans="5:5" s="22" customFormat="1" ht="13.8" x14ac:dyDescent="0.3">
      <c r="E2891" s="19"/>
    </row>
    <row r="2892" spans="5:5" s="22" customFormat="1" ht="13.8" x14ac:dyDescent="0.3">
      <c r="E2892" s="19"/>
    </row>
    <row r="2893" spans="5:5" s="22" customFormat="1" ht="13.8" x14ac:dyDescent="0.3">
      <c r="E2893" s="19"/>
    </row>
    <row r="2894" spans="5:5" s="22" customFormat="1" ht="13.8" x14ac:dyDescent="0.3">
      <c r="E2894" s="19"/>
    </row>
    <row r="2895" spans="5:5" s="22" customFormat="1" ht="13.8" x14ac:dyDescent="0.3">
      <c r="E2895" s="19"/>
    </row>
    <row r="2896" spans="5:5" s="22" customFormat="1" ht="13.8" x14ac:dyDescent="0.3">
      <c r="E2896" s="19"/>
    </row>
    <row r="2897" spans="5:5" s="22" customFormat="1" ht="13.8" x14ac:dyDescent="0.3">
      <c r="E2897" s="19"/>
    </row>
    <row r="2898" spans="5:5" s="22" customFormat="1" ht="13.8" x14ac:dyDescent="0.3">
      <c r="E2898" s="19"/>
    </row>
    <row r="2899" spans="5:5" s="22" customFormat="1" ht="13.8" x14ac:dyDescent="0.3">
      <c r="E2899" s="19"/>
    </row>
    <row r="2900" spans="5:5" s="22" customFormat="1" ht="13.8" x14ac:dyDescent="0.3">
      <c r="E2900" s="19"/>
    </row>
    <row r="2901" spans="5:5" s="22" customFormat="1" ht="13.8" x14ac:dyDescent="0.3">
      <c r="E2901" s="19"/>
    </row>
    <row r="2902" spans="5:5" s="22" customFormat="1" ht="13.8" x14ac:dyDescent="0.3">
      <c r="E2902" s="19"/>
    </row>
    <row r="2903" spans="5:5" s="22" customFormat="1" ht="13.8" x14ac:dyDescent="0.3">
      <c r="E2903" s="19"/>
    </row>
    <row r="2904" spans="5:5" s="22" customFormat="1" ht="13.8" x14ac:dyDescent="0.3">
      <c r="E2904" s="19"/>
    </row>
    <row r="2905" spans="5:5" s="22" customFormat="1" ht="13.8" x14ac:dyDescent="0.3">
      <c r="E2905" s="19"/>
    </row>
    <row r="2906" spans="5:5" s="22" customFormat="1" ht="13.8" x14ac:dyDescent="0.3">
      <c r="E2906" s="19"/>
    </row>
    <row r="2907" spans="5:5" s="22" customFormat="1" ht="13.8" x14ac:dyDescent="0.3">
      <c r="E2907" s="19"/>
    </row>
    <row r="2908" spans="5:5" s="22" customFormat="1" ht="13.8" x14ac:dyDescent="0.3">
      <c r="E2908" s="19"/>
    </row>
    <row r="2909" spans="5:5" s="22" customFormat="1" ht="13.8" x14ac:dyDescent="0.3">
      <c r="E2909" s="19"/>
    </row>
    <row r="2910" spans="5:5" s="22" customFormat="1" ht="13.8" x14ac:dyDescent="0.3">
      <c r="E2910" s="19"/>
    </row>
    <row r="2911" spans="5:5" s="22" customFormat="1" ht="13.8" x14ac:dyDescent="0.3">
      <c r="E2911" s="19"/>
    </row>
    <row r="2912" spans="5:5" s="22" customFormat="1" ht="13.8" x14ac:dyDescent="0.3">
      <c r="E2912" s="19"/>
    </row>
    <row r="2913" spans="5:5" s="22" customFormat="1" ht="13.8" x14ac:dyDescent="0.3">
      <c r="E2913" s="19"/>
    </row>
    <row r="2914" spans="5:5" s="22" customFormat="1" ht="13.8" x14ac:dyDescent="0.3">
      <c r="E2914" s="19"/>
    </row>
    <row r="2915" spans="5:5" s="22" customFormat="1" ht="13.8" x14ac:dyDescent="0.3">
      <c r="E2915" s="19"/>
    </row>
    <row r="2916" spans="5:5" s="22" customFormat="1" ht="13.8" x14ac:dyDescent="0.3">
      <c r="E2916" s="19"/>
    </row>
    <row r="2917" spans="5:5" s="22" customFormat="1" ht="13.8" x14ac:dyDescent="0.3">
      <c r="E2917" s="19"/>
    </row>
    <row r="2918" spans="5:5" s="22" customFormat="1" ht="13.8" x14ac:dyDescent="0.3">
      <c r="E2918" s="19"/>
    </row>
    <row r="2919" spans="5:5" s="22" customFormat="1" ht="13.8" x14ac:dyDescent="0.3">
      <c r="E2919" s="19"/>
    </row>
    <row r="2920" spans="5:5" s="22" customFormat="1" ht="13.8" x14ac:dyDescent="0.3">
      <c r="E2920" s="19"/>
    </row>
    <row r="2921" spans="5:5" s="22" customFormat="1" ht="13.8" x14ac:dyDescent="0.3">
      <c r="E2921" s="19"/>
    </row>
    <row r="2922" spans="5:5" s="22" customFormat="1" ht="13.8" x14ac:dyDescent="0.3">
      <c r="E2922" s="19"/>
    </row>
    <row r="2923" spans="5:5" s="22" customFormat="1" ht="13.8" x14ac:dyDescent="0.3">
      <c r="E2923" s="19"/>
    </row>
    <row r="2924" spans="5:5" s="22" customFormat="1" ht="13.8" x14ac:dyDescent="0.3">
      <c r="E2924" s="19"/>
    </row>
    <row r="2925" spans="5:5" s="22" customFormat="1" ht="13.8" x14ac:dyDescent="0.3">
      <c r="E2925" s="19"/>
    </row>
    <row r="2926" spans="5:5" s="22" customFormat="1" ht="13.8" x14ac:dyDescent="0.3">
      <c r="E2926" s="19"/>
    </row>
    <row r="2927" spans="5:5" s="22" customFormat="1" ht="13.8" x14ac:dyDescent="0.3">
      <c r="E2927" s="19"/>
    </row>
    <row r="2928" spans="5:5" s="22" customFormat="1" ht="13.8" x14ac:dyDescent="0.3">
      <c r="E2928" s="19"/>
    </row>
    <row r="2929" spans="5:5" s="22" customFormat="1" ht="13.8" x14ac:dyDescent="0.3">
      <c r="E2929" s="19"/>
    </row>
    <row r="2930" spans="5:5" s="22" customFormat="1" ht="13.8" x14ac:dyDescent="0.3">
      <c r="E2930" s="19"/>
    </row>
    <row r="2931" spans="5:5" s="22" customFormat="1" ht="13.8" x14ac:dyDescent="0.3">
      <c r="E2931" s="19"/>
    </row>
    <row r="2932" spans="5:5" s="22" customFormat="1" ht="13.8" x14ac:dyDescent="0.3">
      <c r="E2932" s="19"/>
    </row>
    <row r="2933" spans="5:5" s="22" customFormat="1" ht="13.8" x14ac:dyDescent="0.3">
      <c r="E2933" s="19"/>
    </row>
    <row r="2934" spans="5:5" s="22" customFormat="1" ht="13.8" x14ac:dyDescent="0.3">
      <c r="E2934" s="19"/>
    </row>
    <row r="2935" spans="5:5" s="22" customFormat="1" ht="13.8" x14ac:dyDescent="0.3">
      <c r="E2935" s="19"/>
    </row>
    <row r="2936" spans="5:5" s="22" customFormat="1" ht="13.8" x14ac:dyDescent="0.3">
      <c r="E2936" s="19"/>
    </row>
    <row r="2937" spans="5:5" s="22" customFormat="1" ht="13.8" x14ac:dyDescent="0.3">
      <c r="E2937" s="19"/>
    </row>
    <row r="2938" spans="5:5" s="22" customFormat="1" ht="13.8" x14ac:dyDescent="0.3">
      <c r="E2938" s="19"/>
    </row>
    <row r="2939" spans="5:5" s="22" customFormat="1" ht="13.8" x14ac:dyDescent="0.3">
      <c r="E2939" s="19"/>
    </row>
    <row r="2940" spans="5:5" s="22" customFormat="1" ht="13.8" x14ac:dyDescent="0.3">
      <c r="E2940" s="19"/>
    </row>
    <row r="2941" spans="5:5" s="22" customFormat="1" ht="13.8" x14ac:dyDescent="0.3">
      <c r="E2941" s="19"/>
    </row>
    <row r="2942" spans="5:5" s="22" customFormat="1" ht="13.8" x14ac:dyDescent="0.3">
      <c r="E2942" s="19"/>
    </row>
    <row r="2943" spans="5:5" s="22" customFormat="1" ht="13.8" x14ac:dyDescent="0.3">
      <c r="E2943" s="19"/>
    </row>
    <row r="2944" spans="5:5" s="22" customFormat="1" ht="13.8" x14ac:dyDescent="0.3">
      <c r="E2944" s="19"/>
    </row>
    <row r="2945" spans="5:5" s="22" customFormat="1" ht="13.8" x14ac:dyDescent="0.3">
      <c r="E2945" s="19"/>
    </row>
    <row r="2946" spans="5:5" s="22" customFormat="1" ht="13.8" x14ac:dyDescent="0.3">
      <c r="E2946" s="19"/>
    </row>
    <row r="2947" spans="5:5" s="22" customFormat="1" ht="13.8" x14ac:dyDescent="0.3">
      <c r="E2947" s="19"/>
    </row>
    <row r="2948" spans="5:5" s="22" customFormat="1" ht="13.8" x14ac:dyDescent="0.3">
      <c r="E2948" s="19"/>
    </row>
    <row r="2949" spans="5:5" s="22" customFormat="1" ht="13.8" x14ac:dyDescent="0.3">
      <c r="E2949" s="19"/>
    </row>
    <row r="2950" spans="5:5" s="22" customFormat="1" ht="13.8" x14ac:dyDescent="0.3">
      <c r="E2950" s="19"/>
    </row>
    <row r="2951" spans="5:5" s="22" customFormat="1" ht="13.8" x14ac:dyDescent="0.3">
      <c r="E2951" s="19"/>
    </row>
    <row r="2952" spans="5:5" s="22" customFormat="1" ht="13.8" x14ac:dyDescent="0.3">
      <c r="E2952" s="19"/>
    </row>
    <row r="2953" spans="5:5" s="22" customFormat="1" ht="13.8" x14ac:dyDescent="0.3">
      <c r="E2953" s="19"/>
    </row>
    <row r="2954" spans="5:5" s="22" customFormat="1" ht="13.8" x14ac:dyDescent="0.3">
      <c r="E2954" s="19"/>
    </row>
    <row r="2955" spans="5:5" s="22" customFormat="1" ht="13.8" x14ac:dyDescent="0.3">
      <c r="E2955" s="19"/>
    </row>
    <row r="2956" spans="5:5" s="22" customFormat="1" ht="13.8" x14ac:dyDescent="0.3">
      <c r="E2956" s="19"/>
    </row>
    <row r="2957" spans="5:5" s="22" customFormat="1" ht="13.8" x14ac:dyDescent="0.3">
      <c r="E2957" s="19"/>
    </row>
    <row r="2958" spans="5:5" s="22" customFormat="1" ht="13.8" x14ac:dyDescent="0.3">
      <c r="E2958" s="19"/>
    </row>
    <row r="2959" spans="5:5" s="22" customFormat="1" ht="13.8" x14ac:dyDescent="0.3">
      <c r="E2959" s="19"/>
    </row>
    <row r="2960" spans="5:5" s="22" customFormat="1" ht="13.8" x14ac:dyDescent="0.3">
      <c r="E2960" s="19"/>
    </row>
    <row r="2961" spans="5:5" s="22" customFormat="1" ht="13.8" x14ac:dyDescent="0.3">
      <c r="E2961" s="19"/>
    </row>
    <row r="2962" spans="5:5" s="22" customFormat="1" ht="13.8" x14ac:dyDescent="0.3">
      <c r="E2962" s="19"/>
    </row>
    <row r="2963" spans="5:5" s="22" customFormat="1" ht="13.8" x14ac:dyDescent="0.3">
      <c r="E2963" s="19"/>
    </row>
    <row r="2964" spans="5:5" s="22" customFormat="1" ht="13.8" x14ac:dyDescent="0.3">
      <c r="E2964" s="19"/>
    </row>
    <row r="2965" spans="5:5" s="22" customFormat="1" ht="13.8" x14ac:dyDescent="0.3">
      <c r="E2965" s="19"/>
    </row>
    <row r="2966" spans="5:5" s="22" customFormat="1" ht="13.8" x14ac:dyDescent="0.3">
      <c r="E2966" s="19"/>
    </row>
    <row r="2967" spans="5:5" s="22" customFormat="1" ht="13.8" x14ac:dyDescent="0.3">
      <c r="E2967" s="19"/>
    </row>
    <row r="2968" spans="5:5" s="22" customFormat="1" ht="13.8" x14ac:dyDescent="0.3">
      <c r="E2968" s="19"/>
    </row>
    <row r="2969" spans="5:5" s="22" customFormat="1" ht="13.8" x14ac:dyDescent="0.3">
      <c r="E2969" s="19"/>
    </row>
    <row r="2970" spans="5:5" s="22" customFormat="1" ht="13.8" x14ac:dyDescent="0.3">
      <c r="E2970" s="19"/>
    </row>
    <row r="2971" spans="5:5" s="22" customFormat="1" ht="13.8" x14ac:dyDescent="0.3">
      <c r="E2971" s="19"/>
    </row>
    <row r="2972" spans="5:5" s="22" customFormat="1" ht="13.8" x14ac:dyDescent="0.3">
      <c r="E2972" s="19"/>
    </row>
    <row r="2973" spans="5:5" s="22" customFormat="1" ht="13.8" x14ac:dyDescent="0.3">
      <c r="E2973" s="19"/>
    </row>
    <row r="2974" spans="5:5" s="22" customFormat="1" ht="13.8" x14ac:dyDescent="0.3">
      <c r="E2974" s="19"/>
    </row>
    <row r="2975" spans="5:5" s="22" customFormat="1" ht="13.8" x14ac:dyDescent="0.3">
      <c r="E2975" s="19"/>
    </row>
    <row r="2976" spans="5:5" s="22" customFormat="1" ht="13.8" x14ac:dyDescent="0.3">
      <c r="E2976" s="19"/>
    </row>
    <row r="2977" spans="5:5" s="22" customFormat="1" ht="13.8" x14ac:dyDescent="0.3">
      <c r="E2977" s="19"/>
    </row>
    <row r="2978" spans="5:5" s="22" customFormat="1" ht="13.8" x14ac:dyDescent="0.3">
      <c r="E2978" s="19"/>
    </row>
    <row r="2979" spans="5:5" s="22" customFormat="1" ht="13.8" x14ac:dyDescent="0.3">
      <c r="E2979" s="19"/>
    </row>
    <row r="2980" spans="5:5" s="22" customFormat="1" ht="13.8" x14ac:dyDescent="0.3">
      <c r="E2980" s="19"/>
    </row>
    <row r="2981" spans="5:5" s="22" customFormat="1" ht="13.8" x14ac:dyDescent="0.3">
      <c r="E2981" s="19"/>
    </row>
    <row r="2982" spans="5:5" s="22" customFormat="1" ht="13.8" x14ac:dyDescent="0.3">
      <c r="E2982" s="19"/>
    </row>
    <row r="2983" spans="5:5" s="22" customFormat="1" ht="13.8" x14ac:dyDescent="0.3">
      <c r="E2983" s="19"/>
    </row>
    <row r="2984" spans="5:5" s="22" customFormat="1" ht="13.8" x14ac:dyDescent="0.3">
      <c r="E2984" s="19"/>
    </row>
    <row r="2985" spans="5:5" s="22" customFormat="1" ht="13.8" x14ac:dyDescent="0.3">
      <c r="E2985" s="19"/>
    </row>
    <row r="2986" spans="5:5" s="22" customFormat="1" ht="13.8" x14ac:dyDescent="0.3">
      <c r="E2986" s="19"/>
    </row>
    <row r="2987" spans="5:5" s="22" customFormat="1" ht="13.8" x14ac:dyDescent="0.3">
      <c r="E2987" s="19"/>
    </row>
    <row r="2988" spans="5:5" s="22" customFormat="1" ht="13.8" x14ac:dyDescent="0.3">
      <c r="E2988" s="19"/>
    </row>
    <row r="2989" spans="5:5" s="22" customFormat="1" ht="13.8" x14ac:dyDescent="0.3">
      <c r="E2989" s="19"/>
    </row>
    <row r="2990" spans="5:5" s="22" customFormat="1" ht="13.8" x14ac:dyDescent="0.3">
      <c r="E2990" s="19"/>
    </row>
    <row r="2991" spans="5:5" s="22" customFormat="1" ht="13.8" x14ac:dyDescent="0.3">
      <c r="E2991" s="19"/>
    </row>
    <row r="2992" spans="5:5" s="22" customFormat="1" ht="13.8" x14ac:dyDescent="0.3">
      <c r="E2992" s="19"/>
    </row>
    <row r="2993" spans="5:5" s="22" customFormat="1" ht="13.8" x14ac:dyDescent="0.3">
      <c r="E2993" s="19"/>
    </row>
    <row r="2994" spans="5:5" s="22" customFormat="1" ht="13.8" x14ac:dyDescent="0.3">
      <c r="E2994" s="19"/>
    </row>
    <row r="2995" spans="5:5" s="22" customFormat="1" ht="13.8" x14ac:dyDescent="0.3">
      <c r="E2995" s="19"/>
    </row>
    <row r="2996" spans="5:5" s="22" customFormat="1" ht="13.8" x14ac:dyDescent="0.3">
      <c r="E2996" s="19"/>
    </row>
    <row r="2997" spans="5:5" s="22" customFormat="1" ht="13.8" x14ac:dyDescent="0.3">
      <c r="E2997" s="19"/>
    </row>
    <row r="2998" spans="5:5" s="22" customFormat="1" ht="13.8" x14ac:dyDescent="0.3">
      <c r="E2998" s="19"/>
    </row>
    <row r="2999" spans="5:5" s="22" customFormat="1" ht="13.8" x14ac:dyDescent="0.3">
      <c r="E2999" s="19"/>
    </row>
    <row r="3000" spans="5:5" s="22" customFormat="1" ht="13.8" x14ac:dyDescent="0.3">
      <c r="E3000" s="19"/>
    </row>
    <row r="3001" spans="5:5" s="22" customFormat="1" ht="13.8" x14ac:dyDescent="0.3">
      <c r="E3001" s="19"/>
    </row>
    <row r="3002" spans="5:5" s="22" customFormat="1" ht="13.8" x14ac:dyDescent="0.3">
      <c r="E3002" s="19"/>
    </row>
    <row r="3003" spans="5:5" s="22" customFormat="1" ht="13.8" x14ac:dyDescent="0.3">
      <c r="E3003" s="19"/>
    </row>
    <row r="3004" spans="5:5" s="22" customFormat="1" ht="13.8" x14ac:dyDescent="0.3">
      <c r="E3004" s="19"/>
    </row>
    <row r="3005" spans="5:5" s="22" customFormat="1" ht="13.8" x14ac:dyDescent="0.3">
      <c r="E3005" s="19"/>
    </row>
    <row r="3006" spans="5:5" s="22" customFormat="1" ht="13.8" x14ac:dyDescent="0.3">
      <c r="E3006" s="19"/>
    </row>
    <row r="3007" spans="5:5" s="22" customFormat="1" ht="13.8" x14ac:dyDescent="0.3">
      <c r="E3007" s="19"/>
    </row>
    <row r="3008" spans="5:5" s="22" customFormat="1" ht="13.8" x14ac:dyDescent="0.3">
      <c r="E3008" s="19"/>
    </row>
    <row r="3009" spans="5:5" s="22" customFormat="1" ht="13.8" x14ac:dyDescent="0.3">
      <c r="E3009" s="19"/>
    </row>
    <row r="3010" spans="5:5" s="22" customFormat="1" ht="13.8" x14ac:dyDescent="0.3">
      <c r="E3010" s="19"/>
    </row>
    <row r="3011" spans="5:5" s="22" customFormat="1" ht="13.8" x14ac:dyDescent="0.3">
      <c r="E3011" s="19"/>
    </row>
    <row r="3012" spans="5:5" s="22" customFormat="1" ht="13.8" x14ac:dyDescent="0.3">
      <c r="E3012" s="19"/>
    </row>
    <row r="3013" spans="5:5" s="22" customFormat="1" ht="13.8" x14ac:dyDescent="0.3">
      <c r="E3013" s="19"/>
    </row>
    <row r="3014" spans="5:5" s="22" customFormat="1" ht="13.8" x14ac:dyDescent="0.3">
      <c r="E3014" s="19"/>
    </row>
    <row r="3015" spans="5:5" s="22" customFormat="1" ht="13.8" x14ac:dyDescent="0.3">
      <c r="E3015" s="19"/>
    </row>
    <row r="3016" spans="5:5" s="22" customFormat="1" ht="13.8" x14ac:dyDescent="0.3">
      <c r="E3016" s="19"/>
    </row>
    <row r="3017" spans="5:5" s="22" customFormat="1" ht="13.8" x14ac:dyDescent="0.3">
      <c r="E3017" s="19"/>
    </row>
    <row r="3018" spans="5:5" s="22" customFormat="1" ht="13.8" x14ac:dyDescent="0.3">
      <c r="E3018" s="19"/>
    </row>
    <row r="3019" spans="5:5" s="22" customFormat="1" ht="13.8" x14ac:dyDescent="0.3">
      <c r="E3019" s="19"/>
    </row>
    <row r="3020" spans="5:5" s="22" customFormat="1" ht="13.8" x14ac:dyDescent="0.3">
      <c r="E3020" s="19"/>
    </row>
    <row r="3021" spans="5:5" s="22" customFormat="1" ht="13.8" x14ac:dyDescent="0.3">
      <c r="E3021" s="19"/>
    </row>
    <row r="3022" spans="5:5" s="22" customFormat="1" ht="13.8" x14ac:dyDescent="0.3">
      <c r="E3022" s="19"/>
    </row>
    <row r="3023" spans="5:5" s="22" customFormat="1" ht="13.8" x14ac:dyDescent="0.3">
      <c r="E3023" s="19"/>
    </row>
    <row r="3024" spans="5:5" s="22" customFormat="1" ht="13.8" x14ac:dyDescent="0.3">
      <c r="E3024" s="19"/>
    </row>
    <row r="3025" spans="5:5" s="22" customFormat="1" ht="13.8" x14ac:dyDescent="0.3">
      <c r="E3025" s="19"/>
    </row>
    <row r="3026" spans="5:5" s="22" customFormat="1" ht="13.8" x14ac:dyDescent="0.3">
      <c r="E3026" s="19"/>
    </row>
    <row r="3027" spans="5:5" s="22" customFormat="1" ht="13.8" x14ac:dyDescent="0.3">
      <c r="E3027" s="19"/>
    </row>
    <row r="3028" spans="5:5" s="22" customFormat="1" ht="13.8" x14ac:dyDescent="0.3">
      <c r="E3028" s="19"/>
    </row>
    <row r="3029" spans="5:5" s="22" customFormat="1" ht="13.8" x14ac:dyDescent="0.3">
      <c r="E3029" s="19"/>
    </row>
    <row r="3030" spans="5:5" s="22" customFormat="1" ht="13.8" x14ac:dyDescent="0.3">
      <c r="E3030" s="19"/>
    </row>
    <row r="3031" spans="5:5" s="22" customFormat="1" ht="13.8" x14ac:dyDescent="0.3">
      <c r="E3031" s="19"/>
    </row>
    <row r="3032" spans="5:5" s="22" customFormat="1" ht="13.8" x14ac:dyDescent="0.3">
      <c r="E3032" s="19"/>
    </row>
    <row r="3033" spans="5:5" s="22" customFormat="1" ht="13.8" x14ac:dyDescent="0.3">
      <c r="E3033" s="19"/>
    </row>
    <row r="3034" spans="5:5" s="22" customFormat="1" ht="13.8" x14ac:dyDescent="0.3">
      <c r="E3034" s="19"/>
    </row>
    <row r="3035" spans="5:5" s="22" customFormat="1" ht="13.8" x14ac:dyDescent="0.3">
      <c r="E3035" s="19"/>
    </row>
    <row r="3036" spans="5:5" s="22" customFormat="1" ht="13.8" x14ac:dyDescent="0.3">
      <c r="E3036" s="19"/>
    </row>
    <row r="3037" spans="5:5" s="22" customFormat="1" ht="13.8" x14ac:dyDescent="0.3">
      <c r="E3037" s="19"/>
    </row>
    <row r="3038" spans="5:5" s="22" customFormat="1" ht="13.8" x14ac:dyDescent="0.3">
      <c r="E3038" s="19"/>
    </row>
    <row r="3039" spans="5:5" s="22" customFormat="1" ht="13.8" x14ac:dyDescent="0.3">
      <c r="E3039" s="19"/>
    </row>
    <row r="3040" spans="5:5" s="22" customFormat="1" ht="13.8" x14ac:dyDescent="0.3">
      <c r="E3040" s="19"/>
    </row>
    <row r="3041" spans="5:5" s="22" customFormat="1" ht="13.8" x14ac:dyDescent="0.3">
      <c r="E3041" s="19"/>
    </row>
    <row r="3042" spans="5:5" s="22" customFormat="1" ht="13.8" x14ac:dyDescent="0.3">
      <c r="E3042" s="19"/>
    </row>
    <row r="3043" spans="5:5" s="22" customFormat="1" ht="13.8" x14ac:dyDescent="0.3">
      <c r="E3043" s="19"/>
    </row>
    <row r="3044" spans="5:5" s="22" customFormat="1" ht="13.8" x14ac:dyDescent="0.3">
      <c r="E3044" s="19"/>
    </row>
    <row r="3045" spans="5:5" s="22" customFormat="1" ht="13.8" x14ac:dyDescent="0.3">
      <c r="E3045" s="19"/>
    </row>
    <row r="3046" spans="5:5" s="22" customFormat="1" ht="13.8" x14ac:dyDescent="0.3">
      <c r="E3046" s="19"/>
    </row>
    <row r="3047" spans="5:5" s="22" customFormat="1" ht="13.8" x14ac:dyDescent="0.3">
      <c r="E3047" s="19"/>
    </row>
    <row r="3048" spans="5:5" s="22" customFormat="1" ht="13.8" x14ac:dyDescent="0.3">
      <c r="E3048" s="19"/>
    </row>
    <row r="3049" spans="5:5" s="22" customFormat="1" ht="13.8" x14ac:dyDescent="0.3">
      <c r="E3049" s="19"/>
    </row>
    <row r="3050" spans="5:5" s="22" customFormat="1" ht="13.8" x14ac:dyDescent="0.3">
      <c r="E3050" s="19"/>
    </row>
    <row r="3051" spans="5:5" s="22" customFormat="1" ht="13.8" x14ac:dyDescent="0.3">
      <c r="E3051" s="19"/>
    </row>
    <row r="3052" spans="5:5" s="22" customFormat="1" ht="13.8" x14ac:dyDescent="0.3">
      <c r="E3052" s="19"/>
    </row>
    <row r="3053" spans="5:5" s="22" customFormat="1" ht="13.8" x14ac:dyDescent="0.3">
      <c r="E3053" s="19"/>
    </row>
    <row r="3054" spans="5:5" s="22" customFormat="1" ht="13.8" x14ac:dyDescent="0.3">
      <c r="E3054" s="19"/>
    </row>
    <row r="3055" spans="5:5" s="22" customFormat="1" ht="13.8" x14ac:dyDescent="0.3">
      <c r="E3055" s="19"/>
    </row>
    <row r="3056" spans="5:5" s="22" customFormat="1" ht="13.8" x14ac:dyDescent="0.3">
      <c r="E3056" s="19"/>
    </row>
    <row r="3057" spans="5:5" s="22" customFormat="1" ht="13.8" x14ac:dyDescent="0.3">
      <c r="E3057" s="19"/>
    </row>
    <row r="3058" spans="5:5" s="22" customFormat="1" ht="13.8" x14ac:dyDescent="0.3">
      <c r="E3058" s="19"/>
    </row>
    <row r="3059" spans="5:5" s="22" customFormat="1" ht="13.8" x14ac:dyDescent="0.3">
      <c r="E3059" s="19"/>
    </row>
    <row r="3060" spans="5:5" s="22" customFormat="1" ht="13.8" x14ac:dyDescent="0.3">
      <c r="E3060" s="19"/>
    </row>
    <row r="3061" spans="5:5" s="22" customFormat="1" ht="13.8" x14ac:dyDescent="0.3">
      <c r="E3061" s="19"/>
    </row>
    <row r="3062" spans="5:5" s="22" customFormat="1" ht="13.8" x14ac:dyDescent="0.3">
      <c r="E3062" s="19"/>
    </row>
    <row r="3063" spans="5:5" s="22" customFormat="1" ht="13.8" x14ac:dyDescent="0.3">
      <c r="E3063" s="19"/>
    </row>
    <row r="3064" spans="5:5" s="22" customFormat="1" ht="13.8" x14ac:dyDescent="0.3">
      <c r="E3064" s="19"/>
    </row>
    <row r="3065" spans="5:5" s="22" customFormat="1" ht="13.8" x14ac:dyDescent="0.3">
      <c r="E3065" s="19"/>
    </row>
    <row r="3066" spans="5:5" s="22" customFormat="1" ht="13.8" x14ac:dyDescent="0.3">
      <c r="E3066" s="19"/>
    </row>
    <row r="3067" spans="5:5" s="22" customFormat="1" ht="13.8" x14ac:dyDescent="0.3">
      <c r="E3067" s="19"/>
    </row>
    <row r="3068" spans="5:5" s="22" customFormat="1" ht="13.8" x14ac:dyDescent="0.3">
      <c r="E3068" s="19"/>
    </row>
    <row r="3069" spans="5:5" s="22" customFormat="1" ht="13.8" x14ac:dyDescent="0.3">
      <c r="E3069" s="19"/>
    </row>
    <row r="3070" spans="5:5" s="22" customFormat="1" ht="13.8" x14ac:dyDescent="0.3">
      <c r="E3070" s="19"/>
    </row>
    <row r="3071" spans="5:5" s="22" customFormat="1" ht="13.8" x14ac:dyDescent="0.3">
      <c r="E3071" s="19"/>
    </row>
    <row r="3072" spans="5:5" s="22" customFormat="1" ht="13.8" x14ac:dyDescent="0.3">
      <c r="E3072" s="19"/>
    </row>
    <row r="3073" spans="5:5" s="22" customFormat="1" ht="13.8" x14ac:dyDescent="0.3">
      <c r="E3073" s="19"/>
    </row>
    <row r="3074" spans="5:5" s="22" customFormat="1" ht="13.8" x14ac:dyDescent="0.3">
      <c r="E3074" s="19"/>
    </row>
    <row r="3075" spans="5:5" s="22" customFormat="1" ht="13.8" x14ac:dyDescent="0.3">
      <c r="E3075" s="19"/>
    </row>
    <row r="3076" spans="5:5" s="22" customFormat="1" ht="13.8" x14ac:dyDescent="0.3">
      <c r="E3076" s="19"/>
    </row>
    <row r="3077" spans="5:5" s="22" customFormat="1" ht="13.8" x14ac:dyDescent="0.3">
      <c r="E3077" s="19"/>
    </row>
    <row r="3078" spans="5:5" s="22" customFormat="1" ht="13.8" x14ac:dyDescent="0.3">
      <c r="E3078" s="19"/>
    </row>
    <row r="3079" spans="5:5" s="22" customFormat="1" ht="13.8" x14ac:dyDescent="0.3">
      <c r="E3079" s="19"/>
    </row>
    <row r="3080" spans="5:5" s="22" customFormat="1" ht="13.8" x14ac:dyDescent="0.3">
      <c r="E3080" s="19"/>
    </row>
    <row r="3081" spans="5:5" s="22" customFormat="1" ht="13.8" x14ac:dyDescent="0.3">
      <c r="E3081" s="19"/>
    </row>
    <row r="3082" spans="5:5" s="22" customFormat="1" ht="13.8" x14ac:dyDescent="0.3">
      <c r="E3082" s="19"/>
    </row>
    <row r="3083" spans="5:5" s="22" customFormat="1" ht="13.8" x14ac:dyDescent="0.3">
      <c r="E3083" s="19"/>
    </row>
    <row r="3084" spans="5:5" s="22" customFormat="1" ht="13.8" x14ac:dyDescent="0.3">
      <c r="E3084" s="19"/>
    </row>
    <row r="3085" spans="5:5" s="22" customFormat="1" ht="13.8" x14ac:dyDescent="0.3">
      <c r="E3085" s="19"/>
    </row>
    <row r="3086" spans="5:5" s="22" customFormat="1" ht="13.8" x14ac:dyDescent="0.3">
      <c r="E3086" s="19"/>
    </row>
    <row r="3087" spans="5:5" s="22" customFormat="1" ht="13.8" x14ac:dyDescent="0.3">
      <c r="E3087" s="19"/>
    </row>
    <row r="3088" spans="5:5" s="22" customFormat="1" ht="13.8" x14ac:dyDescent="0.3">
      <c r="E3088" s="19"/>
    </row>
    <row r="3089" spans="5:5" s="22" customFormat="1" ht="13.8" x14ac:dyDescent="0.3">
      <c r="E3089" s="19"/>
    </row>
    <row r="3090" spans="5:5" s="22" customFormat="1" ht="13.8" x14ac:dyDescent="0.3">
      <c r="E3090" s="19"/>
    </row>
    <row r="3091" spans="5:5" s="22" customFormat="1" ht="13.8" x14ac:dyDescent="0.3">
      <c r="E3091" s="19"/>
    </row>
    <row r="3092" spans="5:5" s="22" customFormat="1" ht="13.8" x14ac:dyDescent="0.3">
      <c r="E3092" s="19"/>
    </row>
    <row r="3093" spans="5:5" s="22" customFormat="1" ht="13.8" x14ac:dyDescent="0.3">
      <c r="E3093" s="19"/>
    </row>
    <row r="3094" spans="5:5" s="22" customFormat="1" ht="13.8" x14ac:dyDescent="0.3">
      <c r="E3094" s="19"/>
    </row>
    <row r="3095" spans="5:5" s="22" customFormat="1" ht="13.8" x14ac:dyDescent="0.3">
      <c r="E3095" s="19"/>
    </row>
    <row r="3096" spans="5:5" s="22" customFormat="1" ht="13.8" x14ac:dyDescent="0.3">
      <c r="E3096" s="19"/>
    </row>
    <row r="3097" spans="5:5" s="22" customFormat="1" ht="13.8" x14ac:dyDescent="0.3">
      <c r="E3097" s="19"/>
    </row>
    <row r="3098" spans="5:5" s="22" customFormat="1" ht="13.8" x14ac:dyDescent="0.3">
      <c r="E3098" s="19"/>
    </row>
    <row r="3099" spans="5:5" s="22" customFormat="1" ht="13.8" x14ac:dyDescent="0.3">
      <c r="E3099" s="19"/>
    </row>
    <row r="3100" spans="5:5" s="22" customFormat="1" ht="13.8" x14ac:dyDescent="0.3">
      <c r="E3100" s="19"/>
    </row>
    <row r="3101" spans="5:5" s="22" customFormat="1" ht="13.8" x14ac:dyDescent="0.3">
      <c r="E3101" s="19"/>
    </row>
    <row r="3102" spans="5:5" s="22" customFormat="1" ht="13.8" x14ac:dyDescent="0.3">
      <c r="E3102" s="19"/>
    </row>
    <row r="3103" spans="5:5" s="22" customFormat="1" ht="13.8" x14ac:dyDescent="0.3">
      <c r="E3103" s="19"/>
    </row>
    <row r="3104" spans="5:5" s="22" customFormat="1" ht="13.8" x14ac:dyDescent="0.3">
      <c r="E3104" s="19"/>
    </row>
    <row r="3105" spans="5:5" s="22" customFormat="1" ht="13.8" x14ac:dyDescent="0.3">
      <c r="E3105" s="19"/>
    </row>
    <row r="3106" spans="5:5" s="22" customFormat="1" ht="13.8" x14ac:dyDescent="0.3">
      <c r="E3106" s="19"/>
    </row>
    <row r="3107" spans="5:5" s="22" customFormat="1" ht="13.8" x14ac:dyDescent="0.3">
      <c r="E3107" s="19"/>
    </row>
    <row r="3108" spans="5:5" s="22" customFormat="1" ht="13.8" x14ac:dyDescent="0.3">
      <c r="E3108" s="19"/>
    </row>
    <row r="3109" spans="5:5" s="22" customFormat="1" ht="13.8" x14ac:dyDescent="0.3">
      <c r="E3109" s="19"/>
    </row>
    <row r="3110" spans="5:5" s="22" customFormat="1" ht="13.8" x14ac:dyDescent="0.3">
      <c r="E3110" s="19"/>
    </row>
    <row r="3111" spans="5:5" s="22" customFormat="1" ht="13.8" x14ac:dyDescent="0.3">
      <c r="E3111" s="19"/>
    </row>
    <row r="3112" spans="5:5" s="22" customFormat="1" ht="13.8" x14ac:dyDescent="0.3">
      <c r="E3112" s="19"/>
    </row>
    <row r="3113" spans="5:5" s="22" customFormat="1" ht="13.8" x14ac:dyDescent="0.3">
      <c r="E3113" s="19"/>
    </row>
    <row r="3114" spans="5:5" s="22" customFormat="1" ht="13.8" x14ac:dyDescent="0.3">
      <c r="E3114" s="19"/>
    </row>
    <row r="3115" spans="5:5" s="22" customFormat="1" ht="13.8" x14ac:dyDescent="0.3">
      <c r="E3115" s="19"/>
    </row>
    <row r="3116" spans="5:5" s="22" customFormat="1" ht="13.8" x14ac:dyDescent="0.3">
      <c r="E3116" s="19"/>
    </row>
    <row r="3117" spans="5:5" s="22" customFormat="1" ht="13.8" x14ac:dyDescent="0.3">
      <c r="E3117" s="19"/>
    </row>
    <row r="3118" spans="5:5" s="22" customFormat="1" ht="13.8" x14ac:dyDescent="0.3">
      <c r="E3118" s="19"/>
    </row>
    <row r="3119" spans="5:5" s="22" customFormat="1" ht="13.8" x14ac:dyDescent="0.3">
      <c r="E3119" s="19"/>
    </row>
    <row r="3120" spans="5:5" s="22" customFormat="1" ht="13.8" x14ac:dyDescent="0.3">
      <c r="E3120" s="19"/>
    </row>
    <row r="3121" spans="5:5" s="22" customFormat="1" ht="13.8" x14ac:dyDescent="0.3">
      <c r="E3121" s="19"/>
    </row>
    <row r="3122" spans="5:5" s="22" customFormat="1" ht="13.8" x14ac:dyDescent="0.3">
      <c r="E3122" s="19"/>
    </row>
    <row r="3123" spans="5:5" s="22" customFormat="1" ht="13.8" x14ac:dyDescent="0.3">
      <c r="E3123" s="19"/>
    </row>
    <row r="3124" spans="5:5" s="22" customFormat="1" ht="13.8" x14ac:dyDescent="0.3">
      <c r="E3124" s="19"/>
    </row>
    <row r="3125" spans="5:5" s="22" customFormat="1" ht="13.8" x14ac:dyDescent="0.3">
      <c r="E3125" s="19"/>
    </row>
    <row r="3126" spans="5:5" s="22" customFormat="1" ht="13.8" x14ac:dyDescent="0.3">
      <c r="E3126" s="19"/>
    </row>
    <row r="3127" spans="5:5" s="22" customFormat="1" ht="13.8" x14ac:dyDescent="0.3">
      <c r="E3127" s="19"/>
    </row>
    <row r="3128" spans="5:5" s="22" customFormat="1" ht="13.8" x14ac:dyDescent="0.3">
      <c r="E3128" s="19"/>
    </row>
    <row r="3129" spans="5:5" s="22" customFormat="1" ht="13.8" x14ac:dyDescent="0.3">
      <c r="E3129" s="19"/>
    </row>
    <row r="3130" spans="5:5" s="22" customFormat="1" ht="13.8" x14ac:dyDescent="0.3">
      <c r="E3130" s="19"/>
    </row>
    <row r="3131" spans="5:5" s="22" customFormat="1" ht="13.8" x14ac:dyDescent="0.3">
      <c r="E3131" s="19"/>
    </row>
    <row r="3132" spans="5:5" s="22" customFormat="1" ht="13.8" x14ac:dyDescent="0.3">
      <c r="E3132" s="19"/>
    </row>
    <row r="3133" spans="5:5" s="22" customFormat="1" ht="13.8" x14ac:dyDescent="0.3">
      <c r="E3133" s="19"/>
    </row>
    <row r="3134" spans="5:5" s="22" customFormat="1" ht="13.8" x14ac:dyDescent="0.3">
      <c r="E3134" s="19"/>
    </row>
    <row r="3135" spans="5:5" s="22" customFormat="1" ht="13.8" x14ac:dyDescent="0.3">
      <c r="E3135" s="19"/>
    </row>
    <row r="3136" spans="5:5" s="22" customFormat="1" ht="13.8" x14ac:dyDescent="0.3">
      <c r="E3136" s="19"/>
    </row>
    <row r="3137" spans="5:5" s="22" customFormat="1" ht="13.8" x14ac:dyDescent="0.3">
      <c r="E3137" s="19"/>
    </row>
    <row r="3138" spans="5:5" s="22" customFormat="1" ht="13.8" x14ac:dyDescent="0.3">
      <c r="E3138" s="19"/>
    </row>
    <row r="3139" spans="5:5" s="22" customFormat="1" ht="13.8" x14ac:dyDescent="0.3">
      <c r="E3139" s="19"/>
    </row>
    <row r="3140" spans="5:5" s="22" customFormat="1" ht="13.8" x14ac:dyDescent="0.3">
      <c r="E3140" s="19"/>
    </row>
    <row r="3141" spans="5:5" s="22" customFormat="1" ht="13.8" x14ac:dyDescent="0.3">
      <c r="E3141" s="19"/>
    </row>
    <row r="3142" spans="5:5" s="22" customFormat="1" ht="13.8" x14ac:dyDescent="0.3">
      <c r="E3142" s="19"/>
    </row>
    <row r="3143" spans="5:5" s="22" customFormat="1" ht="13.8" x14ac:dyDescent="0.3">
      <c r="E3143" s="19"/>
    </row>
    <row r="3144" spans="5:5" s="22" customFormat="1" ht="13.8" x14ac:dyDescent="0.3">
      <c r="E3144" s="19"/>
    </row>
    <row r="3145" spans="5:5" s="22" customFormat="1" ht="13.8" x14ac:dyDescent="0.3">
      <c r="E3145" s="19"/>
    </row>
    <row r="3146" spans="5:5" s="22" customFormat="1" ht="13.8" x14ac:dyDescent="0.3">
      <c r="E3146" s="19"/>
    </row>
    <row r="3147" spans="5:5" s="22" customFormat="1" ht="13.8" x14ac:dyDescent="0.3">
      <c r="E3147" s="19"/>
    </row>
    <row r="3148" spans="5:5" s="22" customFormat="1" ht="13.8" x14ac:dyDescent="0.3">
      <c r="E3148" s="19"/>
    </row>
    <row r="3149" spans="5:5" s="22" customFormat="1" ht="13.8" x14ac:dyDescent="0.3">
      <c r="E3149" s="19"/>
    </row>
    <row r="3150" spans="5:5" s="22" customFormat="1" ht="13.8" x14ac:dyDescent="0.3">
      <c r="E3150" s="19"/>
    </row>
    <row r="3151" spans="5:5" s="22" customFormat="1" ht="13.8" x14ac:dyDescent="0.3">
      <c r="E3151" s="19"/>
    </row>
    <row r="3152" spans="5:5" s="22" customFormat="1" ht="13.8" x14ac:dyDescent="0.3">
      <c r="E3152" s="19"/>
    </row>
    <row r="3153" spans="5:5" s="22" customFormat="1" ht="13.8" x14ac:dyDescent="0.3">
      <c r="E3153" s="19"/>
    </row>
    <row r="3154" spans="5:5" s="22" customFormat="1" ht="13.8" x14ac:dyDescent="0.3">
      <c r="E3154" s="19"/>
    </row>
    <row r="3155" spans="5:5" s="22" customFormat="1" ht="13.8" x14ac:dyDescent="0.3">
      <c r="E3155" s="19"/>
    </row>
    <row r="3156" spans="5:5" s="22" customFormat="1" ht="13.8" x14ac:dyDescent="0.3">
      <c r="E3156" s="19"/>
    </row>
    <row r="3157" spans="5:5" s="22" customFormat="1" ht="13.8" x14ac:dyDescent="0.3">
      <c r="E3157" s="19"/>
    </row>
    <row r="3158" spans="5:5" s="22" customFormat="1" ht="13.8" x14ac:dyDescent="0.3">
      <c r="E3158" s="19"/>
    </row>
    <row r="3159" spans="5:5" s="22" customFormat="1" ht="13.8" x14ac:dyDescent="0.3">
      <c r="E3159" s="19"/>
    </row>
    <row r="3160" spans="5:5" s="22" customFormat="1" ht="13.8" x14ac:dyDescent="0.3">
      <c r="E3160" s="19"/>
    </row>
    <row r="3161" spans="5:5" s="22" customFormat="1" ht="13.8" x14ac:dyDescent="0.3">
      <c r="E3161" s="19"/>
    </row>
    <row r="3162" spans="5:5" s="22" customFormat="1" ht="13.8" x14ac:dyDescent="0.3">
      <c r="E3162" s="19"/>
    </row>
    <row r="3163" spans="5:5" s="22" customFormat="1" ht="13.8" x14ac:dyDescent="0.3">
      <c r="E3163" s="19"/>
    </row>
    <row r="3164" spans="5:5" s="22" customFormat="1" ht="13.8" x14ac:dyDescent="0.3">
      <c r="E3164" s="19"/>
    </row>
    <row r="3165" spans="5:5" s="22" customFormat="1" ht="13.8" x14ac:dyDescent="0.3">
      <c r="E3165" s="19"/>
    </row>
    <row r="3166" spans="5:5" s="22" customFormat="1" ht="13.8" x14ac:dyDescent="0.3">
      <c r="E3166" s="19"/>
    </row>
    <row r="3167" spans="5:5" s="22" customFormat="1" ht="13.8" x14ac:dyDescent="0.3">
      <c r="E3167" s="19"/>
    </row>
    <row r="3168" spans="5:5" s="22" customFormat="1" ht="13.8" x14ac:dyDescent="0.3">
      <c r="E3168" s="19"/>
    </row>
    <row r="3169" spans="5:5" s="22" customFormat="1" ht="13.8" x14ac:dyDescent="0.3">
      <c r="E3169" s="19"/>
    </row>
    <row r="3170" spans="5:5" s="22" customFormat="1" ht="13.8" x14ac:dyDescent="0.3">
      <c r="E3170" s="19"/>
    </row>
    <row r="3171" spans="5:5" s="22" customFormat="1" ht="13.8" x14ac:dyDescent="0.3">
      <c r="E3171" s="19"/>
    </row>
    <row r="3172" spans="5:5" s="22" customFormat="1" ht="13.8" x14ac:dyDescent="0.3">
      <c r="E3172" s="19"/>
    </row>
    <row r="3173" spans="5:5" s="22" customFormat="1" ht="13.8" x14ac:dyDescent="0.3">
      <c r="E3173" s="19"/>
    </row>
    <row r="3174" spans="5:5" s="22" customFormat="1" ht="13.8" x14ac:dyDescent="0.3">
      <c r="E3174" s="19"/>
    </row>
    <row r="3175" spans="5:5" s="22" customFormat="1" ht="13.8" x14ac:dyDescent="0.3">
      <c r="E3175" s="19"/>
    </row>
    <row r="3176" spans="5:5" s="22" customFormat="1" ht="13.8" x14ac:dyDescent="0.3">
      <c r="E3176" s="19"/>
    </row>
    <row r="3177" spans="5:5" s="22" customFormat="1" ht="13.8" x14ac:dyDescent="0.3">
      <c r="E3177" s="19"/>
    </row>
    <row r="3178" spans="5:5" s="22" customFormat="1" ht="13.8" x14ac:dyDescent="0.3">
      <c r="E3178" s="19"/>
    </row>
    <row r="3179" spans="5:5" s="22" customFormat="1" ht="13.8" x14ac:dyDescent="0.3">
      <c r="E3179" s="19"/>
    </row>
    <row r="3180" spans="5:5" s="22" customFormat="1" ht="13.8" x14ac:dyDescent="0.3">
      <c r="E3180" s="19"/>
    </row>
    <row r="3181" spans="5:5" s="22" customFormat="1" ht="13.8" x14ac:dyDescent="0.3">
      <c r="E3181" s="19"/>
    </row>
    <row r="3182" spans="5:5" s="22" customFormat="1" ht="13.8" x14ac:dyDescent="0.3">
      <c r="E3182" s="19"/>
    </row>
    <row r="3183" spans="5:5" s="22" customFormat="1" ht="13.8" x14ac:dyDescent="0.3">
      <c r="E3183" s="19"/>
    </row>
    <row r="3184" spans="5:5" s="22" customFormat="1" ht="13.8" x14ac:dyDescent="0.3">
      <c r="E3184" s="19"/>
    </row>
    <row r="3185" spans="5:5" s="22" customFormat="1" ht="13.8" x14ac:dyDescent="0.3">
      <c r="E3185" s="19"/>
    </row>
    <row r="3186" spans="5:5" s="22" customFormat="1" ht="13.8" x14ac:dyDescent="0.3">
      <c r="E3186" s="19"/>
    </row>
    <row r="3187" spans="5:5" s="22" customFormat="1" ht="13.8" x14ac:dyDescent="0.3">
      <c r="E3187" s="19"/>
    </row>
    <row r="3188" spans="5:5" s="22" customFormat="1" ht="13.8" x14ac:dyDescent="0.3">
      <c r="E3188" s="19"/>
    </row>
    <row r="3189" spans="5:5" s="22" customFormat="1" ht="13.8" x14ac:dyDescent="0.3">
      <c r="E3189" s="19"/>
    </row>
    <row r="3190" spans="5:5" s="22" customFormat="1" ht="13.8" x14ac:dyDescent="0.3">
      <c r="E3190" s="19"/>
    </row>
    <row r="3191" spans="5:5" s="22" customFormat="1" ht="13.8" x14ac:dyDescent="0.3">
      <c r="E3191" s="19"/>
    </row>
    <row r="3192" spans="5:5" s="22" customFormat="1" ht="13.8" x14ac:dyDescent="0.3">
      <c r="E3192" s="19"/>
    </row>
    <row r="3193" spans="5:5" s="22" customFormat="1" ht="13.8" x14ac:dyDescent="0.3">
      <c r="E3193" s="19"/>
    </row>
    <row r="3194" spans="5:5" s="22" customFormat="1" ht="13.8" x14ac:dyDescent="0.3">
      <c r="E3194" s="19"/>
    </row>
    <row r="3195" spans="5:5" s="22" customFormat="1" ht="13.8" x14ac:dyDescent="0.3">
      <c r="E3195" s="19"/>
    </row>
    <row r="3196" spans="5:5" s="22" customFormat="1" ht="13.8" x14ac:dyDescent="0.3">
      <c r="E3196" s="19"/>
    </row>
    <row r="3197" spans="5:5" s="22" customFormat="1" ht="13.8" x14ac:dyDescent="0.3">
      <c r="E3197" s="19"/>
    </row>
    <row r="3198" spans="5:5" s="22" customFormat="1" ht="13.8" x14ac:dyDescent="0.3">
      <c r="E3198" s="19"/>
    </row>
    <row r="3199" spans="5:5" s="22" customFormat="1" ht="13.8" x14ac:dyDescent="0.3">
      <c r="E3199" s="19"/>
    </row>
    <row r="3200" spans="5:5" s="22" customFormat="1" ht="13.8" x14ac:dyDescent="0.3">
      <c r="E3200" s="19"/>
    </row>
    <row r="3201" spans="5:5" s="22" customFormat="1" ht="13.8" x14ac:dyDescent="0.3">
      <c r="E3201" s="19"/>
    </row>
    <row r="3202" spans="5:5" s="22" customFormat="1" ht="13.8" x14ac:dyDescent="0.3">
      <c r="E3202" s="19"/>
    </row>
    <row r="3203" spans="5:5" s="22" customFormat="1" ht="13.8" x14ac:dyDescent="0.3">
      <c r="E3203" s="19"/>
    </row>
    <row r="3204" spans="5:5" s="22" customFormat="1" ht="13.8" x14ac:dyDescent="0.3">
      <c r="E3204" s="19"/>
    </row>
    <row r="3205" spans="5:5" s="22" customFormat="1" ht="13.8" x14ac:dyDescent="0.3">
      <c r="E3205" s="19"/>
    </row>
    <row r="3206" spans="5:5" s="22" customFormat="1" ht="13.8" x14ac:dyDescent="0.3">
      <c r="E3206" s="19"/>
    </row>
    <row r="3207" spans="5:5" s="22" customFormat="1" ht="13.8" x14ac:dyDescent="0.3">
      <c r="E3207" s="19"/>
    </row>
    <row r="3208" spans="5:5" s="22" customFormat="1" ht="13.8" x14ac:dyDescent="0.3">
      <c r="E3208" s="19"/>
    </row>
    <row r="3209" spans="5:5" s="22" customFormat="1" ht="13.8" x14ac:dyDescent="0.3">
      <c r="E3209" s="19"/>
    </row>
    <row r="3210" spans="5:5" s="22" customFormat="1" ht="13.8" x14ac:dyDescent="0.3">
      <c r="E3210" s="19"/>
    </row>
    <row r="3211" spans="5:5" s="22" customFormat="1" ht="13.8" x14ac:dyDescent="0.3">
      <c r="E3211" s="19"/>
    </row>
    <row r="3212" spans="5:5" s="22" customFormat="1" ht="13.8" x14ac:dyDescent="0.3">
      <c r="E3212" s="19"/>
    </row>
    <row r="3213" spans="5:5" s="22" customFormat="1" ht="13.8" x14ac:dyDescent="0.3">
      <c r="E3213" s="19"/>
    </row>
    <row r="3214" spans="5:5" s="22" customFormat="1" ht="13.8" x14ac:dyDescent="0.3">
      <c r="E3214" s="19"/>
    </row>
    <row r="3215" spans="5:5" s="22" customFormat="1" ht="13.8" x14ac:dyDescent="0.3">
      <c r="E3215" s="19"/>
    </row>
    <row r="3216" spans="5:5" s="22" customFormat="1" ht="13.8" x14ac:dyDescent="0.3">
      <c r="E3216" s="19"/>
    </row>
    <row r="3217" spans="5:5" s="22" customFormat="1" ht="13.8" x14ac:dyDescent="0.3">
      <c r="E3217" s="19"/>
    </row>
    <row r="3218" spans="5:5" s="22" customFormat="1" ht="13.8" x14ac:dyDescent="0.3">
      <c r="E3218" s="19"/>
    </row>
    <row r="3219" spans="5:5" s="22" customFormat="1" ht="13.8" x14ac:dyDescent="0.3">
      <c r="E3219" s="19"/>
    </row>
    <row r="3220" spans="5:5" s="22" customFormat="1" ht="13.8" x14ac:dyDescent="0.3">
      <c r="E3220" s="19"/>
    </row>
    <row r="3221" spans="5:5" s="22" customFormat="1" ht="13.8" x14ac:dyDescent="0.3">
      <c r="E3221" s="19"/>
    </row>
    <row r="3222" spans="5:5" s="22" customFormat="1" ht="13.8" x14ac:dyDescent="0.3">
      <c r="E3222" s="19"/>
    </row>
    <row r="3223" spans="5:5" s="22" customFormat="1" ht="13.8" x14ac:dyDescent="0.3">
      <c r="E3223" s="19"/>
    </row>
    <row r="3224" spans="5:5" s="22" customFormat="1" ht="13.8" x14ac:dyDescent="0.3">
      <c r="E3224" s="19"/>
    </row>
    <row r="3225" spans="5:5" s="22" customFormat="1" ht="13.8" x14ac:dyDescent="0.3">
      <c r="E3225" s="19"/>
    </row>
    <row r="3226" spans="5:5" s="22" customFormat="1" ht="13.8" x14ac:dyDescent="0.3">
      <c r="E3226" s="19"/>
    </row>
    <row r="3227" spans="5:5" s="22" customFormat="1" ht="13.8" x14ac:dyDescent="0.3">
      <c r="E3227" s="19"/>
    </row>
    <row r="3228" spans="5:5" s="22" customFormat="1" ht="13.8" x14ac:dyDescent="0.3">
      <c r="E3228" s="19"/>
    </row>
    <row r="3229" spans="5:5" s="22" customFormat="1" ht="13.8" x14ac:dyDescent="0.3">
      <c r="E3229" s="19"/>
    </row>
    <row r="3230" spans="5:5" s="22" customFormat="1" ht="13.8" x14ac:dyDescent="0.3">
      <c r="E3230" s="19"/>
    </row>
    <row r="3231" spans="5:5" s="22" customFormat="1" ht="13.8" x14ac:dyDescent="0.3">
      <c r="E3231" s="19"/>
    </row>
    <row r="3232" spans="5:5" s="22" customFormat="1" ht="13.8" x14ac:dyDescent="0.3">
      <c r="E3232" s="19"/>
    </row>
    <row r="3233" spans="5:5" s="22" customFormat="1" ht="13.8" x14ac:dyDescent="0.3">
      <c r="E3233" s="19"/>
    </row>
    <row r="3234" spans="5:5" s="22" customFormat="1" ht="13.8" x14ac:dyDescent="0.3">
      <c r="E3234" s="19"/>
    </row>
    <row r="3235" spans="5:5" s="22" customFormat="1" ht="13.8" x14ac:dyDescent="0.3">
      <c r="E3235" s="19"/>
    </row>
    <row r="3236" spans="5:5" s="22" customFormat="1" ht="13.8" x14ac:dyDescent="0.3">
      <c r="E3236" s="19"/>
    </row>
    <row r="3237" spans="5:5" s="22" customFormat="1" ht="13.8" x14ac:dyDescent="0.3">
      <c r="E3237" s="19"/>
    </row>
    <row r="3238" spans="5:5" s="22" customFormat="1" ht="13.8" x14ac:dyDescent="0.3">
      <c r="E3238" s="19"/>
    </row>
    <row r="3239" spans="5:5" s="22" customFormat="1" ht="13.8" x14ac:dyDescent="0.3">
      <c r="E3239" s="19"/>
    </row>
    <row r="3240" spans="5:5" s="22" customFormat="1" ht="13.8" x14ac:dyDescent="0.3">
      <c r="E3240" s="19"/>
    </row>
    <row r="3241" spans="5:5" s="22" customFormat="1" ht="13.8" x14ac:dyDescent="0.3">
      <c r="E3241" s="19"/>
    </row>
    <row r="3242" spans="5:5" s="22" customFormat="1" ht="13.8" x14ac:dyDescent="0.3">
      <c r="E3242" s="19"/>
    </row>
    <row r="3243" spans="5:5" s="22" customFormat="1" ht="13.8" x14ac:dyDescent="0.3">
      <c r="E3243" s="19"/>
    </row>
    <row r="3244" spans="5:5" s="22" customFormat="1" ht="13.8" x14ac:dyDescent="0.3">
      <c r="E3244" s="19"/>
    </row>
    <row r="3245" spans="5:5" s="22" customFormat="1" ht="13.8" x14ac:dyDescent="0.3">
      <c r="E3245" s="19"/>
    </row>
    <row r="3246" spans="5:5" s="22" customFormat="1" ht="13.8" x14ac:dyDescent="0.3">
      <c r="E3246" s="19"/>
    </row>
    <row r="3247" spans="5:5" s="22" customFormat="1" ht="13.8" x14ac:dyDescent="0.3">
      <c r="E3247" s="19"/>
    </row>
    <row r="3248" spans="5:5" s="22" customFormat="1" ht="13.8" x14ac:dyDescent="0.3">
      <c r="E3248" s="19"/>
    </row>
    <row r="3249" spans="5:5" s="22" customFormat="1" ht="13.8" x14ac:dyDescent="0.3">
      <c r="E3249" s="19"/>
    </row>
    <row r="3250" spans="5:5" s="22" customFormat="1" ht="13.8" x14ac:dyDescent="0.3">
      <c r="E3250" s="19"/>
    </row>
    <row r="3251" spans="5:5" s="22" customFormat="1" ht="13.8" x14ac:dyDescent="0.3">
      <c r="E3251" s="19"/>
    </row>
    <row r="3252" spans="5:5" s="22" customFormat="1" ht="13.8" x14ac:dyDescent="0.3">
      <c r="E3252" s="19"/>
    </row>
    <row r="3253" spans="5:5" s="22" customFormat="1" ht="13.8" x14ac:dyDescent="0.3">
      <c r="E3253" s="19"/>
    </row>
    <row r="3254" spans="5:5" s="22" customFormat="1" ht="13.8" x14ac:dyDescent="0.3">
      <c r="E3254" s="19"/>
    </row>
    <row r="3255" spans="5:5" s="22" customFormat="1" ht="13.8" x14ac:dyDescent="0.3">
      <c r="E3255" s="19"/>
    </row>
    <row r="3256" spans="5:5" s="22" customFormat="1" ht="13.8" x14ac:dyDescent="0.3">
      <c r="E3256" s="19"/>
    </row>
    <row r="3257" spans="5:5" s="22" customFormat="1" ht="13.8" x14ac:dyDescent="0.3">
      <c r="E3257" s="19"/>
    </row>
    <row r="3258" spans="5:5" s="22" customFormat="1" ht="13.8" x14ac:dyDescent="0.3">
      <c r="E3258" s="19"/>
    </row>
    <row r="3259" spans="5:5" s="22" customFormat="1" ht="13.8" x14ac:dyDescent="0.3">
      <c r="E3259" s="19"/>
    </row>
    <row r="3260" spans="5:5" s="22" customFormat="1" ht="13.8" x14ac:dyDescent="0.3">
      <c r="E3260" s="19"/>
    </row>
    <row r="3261" spans="5:5" s="22" customFormat="1" ht="13.8" x14ac:dyDescent="0.3">
      <c r="E3261" s="19"/>
    </row>
    <row r="3262" spans="5:5" s="22" customFormat="1" ht="13.8" x14ac:dyDescent="0.3">
      <c r="E3262" s="19"/>
    </row>
    <row r="3263" spans="5:5" s="22" customFormat="1" ht="13.8" x14ac:dyDescent="0.3">
      <c r="E3263" s="19"/>
    </row>
    <row r="3264" spans="5:5" s="22" customFormat="1" ht="13.8" x14ac:dyDescent="0.3">
      <c r="E3264" s="19"/>
    </row>
    <row r="3265" spans="5:5" s="22" customFormat="1" ht="13.8" x14ac:dyDescent="0.3">
      <c r="E3265" s="19"/>
    </row>
    <row r="3266" spans="5:5" s="22" customFormat="1" ht="13.8" x14ac:dyDescent="0.3">
      <c r="E3266" s="19"/>
    </row>
    <row r="3267" spans="5:5" s="22" customFormat="1" ht="13.8" x14ac:dyDescent="0.3">
      <c r="E3267" s="19"/>
    </row>
    <row r="3268" spans="5:5" s="22" customFormat="1" ht="13.8" x14ac:dyDescent="0.3">
      <c r="E3268" s="19"/>
    </row>
    <row r="3269" spans="5:5" s="22" customFormat="1" ht="13.8" x14ac:dyDescent="0.3">
      <c r="E3269" s="19"/>
    </row>
    <row r="3270" spans="5:5" s="22" customFormat="1" ht="13.8" x14ac:dyDescent="0.3">
      <c r="E3270" s="19"/>
    </row>
    <row r="3271" spans="5:5" s="22" customFormat="1" ht="13.8" x14ac:dyDescent="0.3">
      <c r="E3271" s="19"/>
    </row>
    <row r="3272" spans="5:5" s="22" customFormat="1" ht="13.8" x14ac:dyDescent="0.3">
      <c r="E3272" s="19"/>
    </row>
    <row r="3273" spans="5:5" s="22" customFormat="1" ht="13.8" x14ac:dyDescent="0.3">
      <c r="E3273" s="19"/>
    </row>
    <row r="3274" spans="5:5" s="22" customFormat="1" ht="13.8" x14ac:dyDescent="0.3">
      <c r="E3274" s="19"/>
    </row>
    <row r="3275" spans="5:5" s="22" customFormat="1" ht="13.8" x14ac:dyDescent="0.3">
      <c r="E3275" s="19"/>
    </row>
    <row r="3276" spans="5:5" s="22" customFormat="1" ht="13.8" x14ac:dyDescent="0.3">
      <c r="E3276" s="19"/>
    </row>
    <row r="3277" spans="5:5" s="22" customFormat="1" ht="13.8" x14ac:dyDescent="0.3">
      <c r="E3277" s="19"/>
    </row>
    <row r="3278" spans="5:5" s="22" customFormat="1" ht="13.8" x14ac:dyDescent="0.3">
      <c r="E3278" s="19"/>
    </row>
    <row r="3279" spans="5:5" s="22" customFormat="1" ht="13.8" x14ac:dyDescent="0.3">
      <c r="E3279" s="19"/>
    </row>
    <row r="3280" spans="5:5" s="22" customFormat="1" ht="13.8" x14ac:dyDescent="0.3">
      <c r="E3280" s="19"/>
    </row>
    <row r="3281" spans="5:5" s="22" customFormat="1" ht="13.8" x14ac:dyDescent="0.3">
      <c r="E3281" s="19"/>
    </row>
    <row r="3282" spans="5:5" s="22" customFormat="1" ht="13.8" x14ac:dyDescent="0.3">
      <c r="E3282" s="19"/>
    </row>
    <row r="3283" spans="5:5" s="22" customFormat="1" ht="13.8" x14ac:dyDescent="0.3">
      <c r="E3283" s="19"/>
    </row>
    <row r="3284" spans="5:5" s="22" customFormat="1" ht="13.8" x14ac:dyDescent="0.3">
      <c r="E3284" s="19"/>
    </row>
    <row r="3285" spans="5:5" s="22" customFormat="1" ht="13.8" x14ac:dyDescent="0.3">
      <c r="E3285" s="19"/>
    </row>
    <row r="3286" spans="5:5" s="22" customFormat="1" ht="13.8" x14ac:dyDescent="0.3">
      <c r="E3286" s="19"/>
    </row>
    <row r="3287" spans="5:5" s="22" customFormat="1" ht="13.8" x14ac:dyDescent="0.3">
      <c r="E3287" s="19"/>
    </row>
    <row r="3288" spans="5:5" s="22" customFormat="1" ht="13.8" x14ac:dyDescent="0.3">
      <c r="E3288" s="19"/>
    </row>
    <row r="3289" spans="5:5" s="22" customFormat="1" ht="13.8" x14ac:dyDescent="0.3">
      <c r="E3289" s="19"/>
    </row>
    <row r="3290" spans="5:5" s="22" customFormat="1" ht="13.8" x14ac:dyDescent="0.3">
      <c r="E3290" s="19"/>
    </row>
    <row r="3291" spans="5:5" s="22" customFormat="1" ht="13.8" x14ac:dyDescent="0.3">
      <c r="E3291" s="19"/>
    </row>
    <row r="3292" spans="5:5" s="22" customFormat="1" ht="13.8" x14ac:dyDescent="0.3">
      <c r="E3292" s="19"/>
    </row>
    <row r="3293" spans="5:5" s="22" customFormat="1" ht="13.8" x14ac:dyDescent="0.3">
      <c r="E3293" s="19"/>
    </row>
    <row r="3294" spans="5:5" s="22" customFormat="1" ht="13.8" x14ac:dyDescent="0.3">
      <c r="E3294" s="19"/>
    </row>
    <row r="3295" spans="5:5" s="22" customFormat="1" ht="13.8" x14ac:dyDescent="0.3">
      <c r="E3295" s="19"/>
    </row>
    <row r="3296" spans="5:5" s="22" customFormat="1" ht="13.8" x14ac:dyDescent="0.3">
      <c r="E3296" s="19"/>
    </row>
    <row r="3297" spans="5:5" s="22" customFormat="1" ht="13.8" x14ac:dyDescent="0.3">
      <c r="E3297" s="19"/>
    </row>
    <row r="3298" spans="5:5" s="22" customFormat="1" ht="13.8" x14ac:dyDescent="0.3">
      <c r="E3298" s="19"/>
    </row>
    <row r="3299" spans="5:5" s="22" customFormat="1" ht="13.8" x14ac:dyDescent="0.3">
      <c r="E3299" s="19"/>
    </row>
    <row r="3300" spans="5:5" s="22" customFormat="1" ht="13.8" x14ac:dyDescent="0.3">
      <c r="E3300" s="19"/>
    </row>
    <row r="3301" spans="5:5" s="22" customFormat="1" ht="13.8" x14ac:dyDescent="0.3">
      <c r="E3301" s="19"/>
    </row>
    <row r="3302" spans="5:5" s="22" customFormat="1" ht="13.8" x14ac:dyDescent="0.3">
      <c r="E3302" s="19"/>
    </row>
    <row r="3303" spans="5:5" s="22" customFormat="1" ht="13.8" x14ac:dyDescent="0.3">
      <c r="E3303" s="19"/>
    </row>
    <row r="3304" spans="5:5" s="22" customFormat="1" ht="13.8" x14ac:dyDescent="0.3">
      <c r="E3304" s="19"/>
    </row>
    <row r="3305" spans="5:5" s="22" customFormat="1" ht="13.8" x14ac:dyDescent="0.3">
      <c r="E3305" s="19"/>
    </row>
    <row r="3306" spans="5:5" s="22" customFormat="1" ht="13.8" x14ac:dyDescent="0.3">
      <c r="E3306" s="19"/>
    </row>
    <row r="3307" spans="5:5" s="22" customFormat="1" ht="13.8" x14ac:dyDescent="0.3">
      <c r="E3307" s="19"/>
    </row>
    <row r="3308" spans="5:5" s="22" customFormat="1" ht="13.8" x14ac:dyDescent="0.3">
      <c r="E3308" s="19"/>
    </row>
    <row r="3309" spans="5:5" s="22" customFormat="1" ht="13.8" x14ac:dyDescent="0.3">
      <c r="E3309" s="19"/>
    </row>
    <row r="3310" spans="5:5" s="22" customFormat="1" ht="13.8" x14ac:dyDescent="0.3">
      <c r="E3310" s="19"/>
    </row>
    <row r="3311" spans="5:5" s="22" customFormat="1" ht="13.8" x14ac:dyDescent="0.3">
      <c r="E3311" s="19"/>
    </row>
    <row r="3312" spans="5:5" s="22" customFormat="1" ht="13.8" x14ac:dyDescent="0.3">
      <c r="E3312" s="19"/>
    </row>
    <row r="3313" spans="5:5" s="22" customFormat="1" ht="13.8" x14ac:dyDescent="0.3">
      <c r="E3313" s="19"/>
    </row>
    <row r="3314" spans="5:5" s="22" customFormat="1" ht="13.8" x14ac:dyDescent="0.3">
      <c r="E3314" s="19"/>
    </row>
    <row r="3315" spans="5:5" s="22" customFormat="1" ht="13.8" x14ac:dyDescent="0.3">
      <c r="E3315" s="19"/>
    </row>
    <row r="3316" spans="5:5" s="22" customFormat="1" ht="13.8" x14ac:dyDescent="0.3">
      <c r="E3316" s="19"/>
    </row>
    <row r="3317" spans="5:5" s="22" customFormat="1" ht="13.8" x14ac:dyDescent="0.3">
      <c r="E3317" s="19"/>
    </row>
    <row r="3318" spans="5:5" s="22" customFormat="1" ht="13.8" x14ac:dyDescent="0.3">
      <c r="E3318" s="19"/>
    </row>
    <row r="3319" spans="5:5" s="22" customFormat="1" ht="13.8" x14ac:dyDescent="0.3">
      <c r="E3319" s="19"/>
    </row>
    <row r="3320" spans="5:5" s="22" customFormat="1" ht="13.8" x14ac:dyDescent="0.3">
      <c r="E3320" s="19"/>
    </row>
    <row r="3321" spans="5:5" s="22" customFormat="1" ht="13.8" x14ac:dyDescent="0.3">
      <c r="E3321" s="19"/>
    </row>
    <row r="3322" spans="5:5" s="22" customFormat="1" ht="13.8" x14ac:dyDescent="0.3">
      <c r="E3322" s="19"/>
    </row>
    <row r="3323" spans="5:5" s="22" customFormat="1" ht="13.8" x14ac:dyDescent="0.3">
      <c r="E3323" s="19"/>
    </row>
    <row r="3324" spans="5:5" s="22" customFormat="1" ht="13.8" x14ac:dyDescent="0.3">
      <c r="E3324" s="19"/>
    </row>
    <row r="3325" spans="5:5" s="22" customFormat="1" ht="13.8" x14ac:dyDescent="0.3">
      <c r="E3325" s="19"/>
    </row>
    <row r="3326" spans="5:5" s="22" customFormat="1" ht="13.8" x14ac:dyDescent="0.3">
      <c r="E3326" s="19"/>
    </row>
    <row r="3327" spans="5:5" s="22" customFormat="1" ht="13.8" x14ac:dyDescent="0.3">
      <c r="E3327" s="19"/>
    </row>
    <row r="3328" spans="5:5" s="22" customFormat="1" ht="13.8" x14ac:dyDescent="0.3">
      <c r="E3328" s="19"/>
    </row>
    <row r="3329" spans="5:5" s="22" customFormat="1" ht="13.8" x14ac:dyDescent="0.3">
      <c r="E3329" s="19"/>
    </row>
    <row r="3330" spans="5:5" s="22" customFormat="1" ht="13.8" x14ac:dyDescent="0.3">
      <c r="E3330" s="19"/>
    </row>
    <row r="3331" spans="5:5" s="22" customFormat="1" ht="13.8" x14ac:dyDescent="0.3">
      <c r="E3331" s="19"/>
    </row>
    <row r="3332" spans="5:5" s="22" customFormat="1" ht="13.8" x14ac:dyDescent="0.3">
      <c r="E3332" s="19"/>
    </row>
    <row r="3333" spans="5:5" s="22" customFormat="1" ht="13.8" x14ac:dyDescent="0.3">
      <c r="E3333" s="19"/>
    </row>
    <row r="3334" spans="5:5" s="22" customFormat="1" ht="13.8" x14ac:dyDescent="0.3">
      <c r="E3334" s="19"/>
    </row>
    <row r="3335" spans="5:5" s="22" customFormat="1" ht="13.8" x14ac:dyDescent="0.3">
      <c r="E3335" s="19"/>
    </row>
    <row r="3336" spans="5:5" s="22" customFormat="1" ht="13.8" x14ac:dyDescent="0.3">
      <c r="E3336" s="19"/>
    </row>
    <row r="3337" spans="5:5" s="22" customFormat="1" ht="13.8" x14ac:dyDescent="0.3">
      <c r="E3337" s="19"/>
    </row>
    <row r="3338" spans="5:5" s="22" customFormat="1" ht="13.8" x14ac:dyDescent="0.3">
      <c r="E3338" s="19"/>
    </row>
    <row r="3339" spans="5:5" s="22" customFormat="1" ht="13.8" x14ac:dyDescent="0.3">
      <c r="E3339" s="19"/>
    </row>
    <row r="3340" spans="5:5" s="22" customFormat="1" ht="13.8" x14ac:dyDescent="0.3">
      <c r="E3340" s="19"/>
    </row>
    <row r="3341" spans="5:5" s="22" customFormat="1" ht="13.8" x14ac:dyDescent="0.3">
      <c r="E3341" s="19"/>
    </row>
    <row r="3342" spans="5:5" s="22" customFormat="1" ht="13.8" x14ac:dyDescent="0.3">
      <c r="E3342" s="19"/>
    </row>
    <row r="3343" spans="5:5" s="22" customFormat="1" ht="13.8" x14ac:dyDescent="0.3">
      <c r="E3343" s="19"/>
    </row>
    <row r="3344" spans="5:5" s="22" customFormat="1" ht="13.8" x14ac:dyDescent="0.3">
      <c r="E3344" s="19"/>
    </row>
    <row r="3345" spans="5:5" s="22" customFormat="1" ht="13.8" x14ac:dyDescent="0.3">
      <c r="E3345" s="19"/>
    </row>
    <row r="3346" spans="5:5" s="22" customFormat="1" ht="13.8" x14ac:dyDescent="0.3">
      <c r="E3346" s="19"/>
    </row>
    <row r="3347" spans="5:5" s="22" customFormat="1" ht="13.8" x14ac:dyDescent="0.3">
      <c r="E3347" s="19"/>
    </row>
    <row r="3348" spans="5:5" s="22" customFormat="1" ht="13.8" x14ac:dyDescent="0.3">
      <c r="E3348" s="19"/>
    </row>
    <row r="3349" spans="5:5" s="22" customFormat="1" ht="13.8" x14ac:dyDescent="0.3">
      <c r="E3349" s="19"/>
    </row>
    <row r="3350" spans="5:5" s="22" customFormat="1" ht="13.8" x14ac:dyDescent="0.3">
      <c r="E3350" s="19"/>
    </row>
    <row r="3351" spans="5:5" s="22" customFormat="1" ht="13.8" x14ac:dyDescent="0.3">
      <c r="E3351" s="19"/>
    </row>
    <row r="3352" spans="5:5" s="22" customFormat="1" ht="13.8" x14ac:dyDescent="0.3">
      <c r="E3352" s="19"/>
    </row>
    <row r="3353" spans="5:5" s="22" customFormat="1" ht="13.8" x14ac:dyDescent="0.3">
      <c r="E3353" s="19"/>
    </row>
    <row r="3354" spans="5:5" s="22" customFormat="1" ht="13.8" x14ac:dyDescent="0.3">
      <c r="E3354" s="19"/>
    </row>
    <row r="3355" spans="5:5" s="22" customFormat="1" ht="13.8" x14ac:dyDescent="0.3">
      <c r="E3355" s="19"/>
    </row>
    <row r="3356" spans="5:5" s="22" customFormat="1" ht="13.8" x14ac:dyDescent="0.3">
      <c r="E3356" s="19"/>
    </row>
    <row r="3357" spans="5:5" s="22" customFormat="1" ht="13.8" x14ac:dyDescent="0.3">
      <c r="E3357" s="19"/>
    </row>
    <row r="3358" spans="5:5" s="22" customFormat="1" ht="13.8" x14ac:dyDescent="0.3">
      <c r="E3358" s="19"/>
    </row>
    <row r="3359" spans="5:5" s="22" customFormat="1" ht="13.8" x14ac:dyDescent="0.3">
      <c r="E3359" s="19"/>
    </row>
    <row r="3360" spans="5:5" s="22" customFormat="1" ht="13.8" x14ac:dyDescent="0.3">
      <c r="E3360" s="19"/>
    </row>
    <row r="3361" spans="5:5" s="22" customFormat="1" ht="13.8" x14ac:dyDescent="0.3">
      <c r="E3361" s="19"/>
    </row>
    <row r="3362" spans="5:5" s="22" customFormat="1" ht="13.8" x14ac:dyDescent="0.3">
      <c r="E3362" s="19"/>
    </row>
    <row r="3363" spans="5:5" s="22" customFormat="1" ht="13.8" x14ac:dyDescent="0.3">
      <c r="E3363" s="19"/>
    </row>
    <row r="3364" spans="5:5" s="22" customFormat="1" ht="13.8" x14ac:dyDescent="0.3">
      <c r="E3364" s="19"/>
    </row>
    <row r="3365" spans="5:5" s="22" customFormat="1" ht="13.8" x14ac:dyDescent="0.3">
      <c r="E3365" s="19"/>
    </row>
    <row r="3366" spans="5:5" s="22" customFormat="1" ht="13.8" x14ac:dyDescent="0.3">
      <c r="E3366" s="19"/>
    </row>
    <row r="3367" spans="5:5" s="22" customFormat="1" ht="13.8" x14ac:dyDescent="0.3">
      <c r="E3367" s="19"/>
    </row>
    <row r="3368" spans="5:5" s="22" customFormat="1" ht="13.8" x14ac:dyDescent="0.3">
      <c r="E3368" s="19"/>
    </row>
    <row r="3369" spans="5:5" s="22" customFormat="1" ht="13.8" x14ac:dyDescent="0.3">
      <c r="E3369" s="19"/>
    </row>
    <row r="3370" spans="5:5" s="22" customFormat="1" ht="13.8" x14ac:dyDescent="0.3">
      <c r="E3370" s="19"/>
    </row>
    <row r="3371" spans="5:5" s="22" customFormat="1" ht="13.8" x14ac:dyDescent="0.3">
      <c r="E3371" s="19"/>
    </row>
    <row r="3372" spans="5:5" s="22" customFormat="1" ht="13.8" x14ac:dyDescent="0.3">
      <c r="E3372" s="19"/>
    </row>
    <row r="3373" spans="5:5" s="22" customFormat="1" ht="13.8" x14ac:dyDescent="0.3">
      <c r="E3373" s="19"/>
    </row>
    <row r="3374" spans="5:5" s="22" customFormat="1" ht="13.8" x14ac:dyDescent="0.3">
      <c r="E3374" s="19"/>
    </row>
    <row r="3375" spans="5:5" s="22" customFormat="1" ht="13.8" x14ac:dyDescent="0.3">
      <c r="E3375" s="19"/>
    </row>
    <row r="3376" spans="5:5" s="22" customFormat="1" ht="13.8" x14ac:dyDescent="0.3">
      <c r="E3376" s="19"/>
    </row>
    <row r="3377" spans="5:5" s="22" customFormat="1" ht="13.8" x14ac:dyDescent="0.3">
      <c r="E3377" s="19"/>
    </row>
    <row r="3378" spans="5:5" s="22" customFormat="1" ht="13.8" x14ac:dyDescent="0.3">
      <c r="E3378" s="19"/>
    </row>
    <row r="3379" spans="5:5" s="22" customFormat="1" ht="13.8" x14ac:dyDescent="0.3">
      <c r="E3379" s="19"/>
    </row>
    <row r="3380" spans="5:5" s="22" customFormat="1" ht="13.8" x14ac:dyDescent="0.3">
      <c r="E3380" s="19"/>
    </row>
    <row r="3381" spans="5:5" s="22" customFormat="1" ht="13.8" x14ac:dyDescent="0.3">
      <c r="E3381" s="19"/>
    </row>
    <row r="3382" spans="5:5" s="22" customFormat="1" ht="13.8" x14ac:dyDescent="0.3">
      <c r="E3382" s="19"/>
    </row>
    <row r="3383" spans="5:5" s="22" customFormat="1" ht="13.8" x14ac:dyDescent="0.3">
      <c r="E3383" s="19"/>
    </row>
    <row r="3384" spans="5:5" s="22" customFormat="1" ht="13.8" x14ac:dyDescent="0.3">
      <c r="E3384" s="19"/>
    </row>
    <row r="3385" spans="5:5" s="22" customFormat="1" ht="13.8" x14ac:dyDescent="0.3">
      <c r="E3385" s="19"/>
    </row>
    <row r="3386" spans="5:5" s="22" customFormat="1" ht="13.8" x14ac:dyDescent="0.3">
      <c r="E3386" s="19"/>
    </row>
    <row r="3387" spans="5:5" s="22" customFormat="1" ht="13.8" x14ac:dyDescent="0.3">
      <c r="E3387" s="19"/>
    </row>
    <row r="3388" spans="5:5" s="22" customFormat="1" ht="13.8" x14ac:dyDescent="0.3">
      <c r="E3388" s="19"/>
    </row>
    <row r="3389" spans="5:5" s="22" customFormat="1" ht="13.8" x14ac:dyDescent="0.3">
      <c r="E3389" s="19"/>
    </row>
    <row r="3390" spans="5:5" s="22" customFormat="1" ht="13.8" x14ac:dyDescent="0.3">
      <c r="E3390" s="19"/>
    </row>
    <row r="3391" spans="5:5" s="22" customFormat="1" ht="13.8" x14ac:dyDescent="0.3">
      <c r="E3391" s="19"/>
    </row>
    <row r="3392" spans="5:5" s="22" customFormat="1" ht="13.8" x14ac:dyDescent="0.3">
      <c r="E3392" s="19"/>
    </row>
    <row r="3393" spans="5:5" s="22" customFormat="1" ht="13.8" x14ac:dyDescent="0.3">
      <c r="E3393" s="19"/>
    </row>
    <row r="3394" spans="5:5" s="22" customFormat="1" ht="13.8" x14ac:dyDescent="0.3">
      <c r="E3394" s="19"/>
    </row>
    <row r="3395" spans="5:5" s="22" customFormat="1" ht="13.8" x14ac:dyDescent="0.3">
      <c r="E3395" s="19"/>
    </row>
    <row r="3396" spans="5:5" s="22" customFormat="1" ht="13.8" x14ac:dyDescent="0.3">
      <c r="E3396" s="19"/>
    </row>
    <row r="3397" spans="5:5" s="22" customFormat="1" ht="13.8" x14ac:dyDescent="0.3">
      <c r="E3397" s="19"/>
    </row>
    <row r="3398" spans="5:5" s="22" customFormat="1" ht="13.8" x14ac:dyDescent="0.3">
      <c r="E3398" s="19"/>
    </row>
    <row r="3399" spans="5:5" s="22" customFormat="1" ht="13.8" x14ac:dyDescent="0.3">
      <c r="E3399" s="19"/>
    </row>
    <row r="3400" spans="5:5" s="22" customFormat="1" ht="13.8" x14ac:dyDescent="0.3">
      <c r="E3400" s="19"/>
    </row>
    <row r="3401" spans="5:5" s="22" customFormat="1" ht="13.8" x14ac:dyDescent="0.3">
      <c r="E3401" s="19"/>
    </row>
    <row r="3402" spans="5:5" s="22" customFormat="1" ht="13.8" x14ac:dyDescent="0.3">
      <c r="E3402" s="19"/>
    </row>
    <row r="3403" spans="5:5" s="22" customFormat="1" ht="13.8" x14ac:dyDescent="0.3">
      <c r="E3403" s="19"/>
    </row>
    <row r="3404" spans="5:5" s="22" customFormat="1" ht="13.8" x14ac:dyDescent="0.3">
      <c r="E3404" s="19"/>
    </row>
    <row r="3405" spans="5:5" s="22" customFormat="1" ht="13.8" x14ac:dyDescent="0.3">
      <c r="E3405" s="19"/>
    </row>
    <row r="3406" spans="5:5" s="22" customFormat="1" ht="13.8" x14ac:dyDescent="0.3">
      <c r="E3406" s="19"/>
    </row>
    <row r="3407" spans="5:5" s="22" customFormat="1" ht="13.8" x14ac:dyDescent="0.3">
      <c r="E3407" s="19"/>
    </row>
    <row r="3408" spans="5:5" s="22" customFormat="1" ht="13.8" x14ac:dyDescent="0.3">
      <c r="E3408" s="19"/>
    </row>
    <row r="3409" spans="5:5" s="22" customFormat="1" ht="13.8" x14ac:dyDescent="0.3">
      <c r="E3409" s="19"/>
    </row>
    <row r="3410" spans="5:5" s="22" customFormat="1" ht="13.8" x14ac:dyDescent="0.3">
      <c r="E3410" s="19"/>
    </row>
    <row r="3411" spans="5:5" s="22" customFormat="1" ht="13.8" x14ac:dyDescent="0.3">
      <c r="E3411" s="19"/>
    </row>
    <row r="3412" spans="5:5" s="22" customFormat="1" ht="13.8" x14ac:dyDescent="0.3">
      <c r="E3412" s="19"/>
    </row>
    <row r="3413" spans="5:5" s="22" customFormat="1" ht="13.8" x14ac:dyDescent="0.3">
      <c r="E3413" s="19"/>
    </row>
    <row r="3414" spans="5:5" s="22" customFormat="1" ht="13.8" x14ac:dyDescent="0.3">
      <c r="E3414" s="19"/>
    </row>
    <row r="3415" spans="5:5" s="22" customFormat="1" ht="13.8" x14ac:dyDescent="0.3">
      <c r="E3415" s="19"/>
    </row>
    <row r="3416" spans="5:5" s="22" customFormat="1" ht="13.8" x14ac:dyDescent="0.3">
      <c r="E3416" s="19"/>
    </row>
    <row r="3417" spans="5:5" s="22" customFormat="1" ht="13.8" x14ac:dyDescent="0.3">
      <c r="E3417" s="19"/>
    </row>
    <row r="3418" spans="5:5" s="22" customFormat="1" ht="13.8" x14ac:dyDescent="0.3">
      <c r="E3418" s="19"/>
    </row>
    <row r="3419" spans="5:5" s="22" customFormat="1" ht="13.8" x14ac:dyDescent="0.3">
      <c r="E3419" s="19"/>
    </row>
    <row r="3420" spans="5:5" s="22" customFormat="1" ht="13.8" x14ac:dyDescent="0.3">
      <c r="E3420" s="19"/>
    </row>
    <row r="3421" spans="5:5" s="22" customFormat="1" ht="13.8" x14ac:dyDescent="0.3">
      <c r="E3421" s="19"/>
    </row>
    <row r="3422" spans="5:5" s="22" customFormat="1" ht="13.8" x14ac:dyDescent="0.3">
      <c r="E3422" s="19"/>
    </row>
    <row r="3423" spans="5:5" s="22" customFormat="1" ht="13.8" x14ac:dyDescent="0.3">
      <c r="E3423" s="19"/>
    </row>
    <row r="3424" spans="5:5" s="22" customFormat="1" ht="13.8" x14ac:dyDescent="0.3">
      <c r="E3424" s="19"/>
    </row>
    <row r="3425" spans="5:5" s="22" customFormat="1" ht="13.8" x14ac:dyDescent="0.3">
      <c r="E3425" s="19"/>
    </row>
    <row r="3426" spans="5:5" s="22" customFormat="1" ht="13.8" x14ac:dyDescent="0.3">
      <c r="E3426" s="19"/>
    </row>
    <row r="3427" spans="5:5" s="22" customFormat="1" ht="13.8" x14ac:dyDescent="0.3">
      <c r="E3427" s="19"/>
    </row>
    <row r="3428" spans="5:5" s="22" customFormat="1" ht="13.8" x14ac:dyDescent="0.3">
      <c r="E3428" s="19"/>
    </row>
    <row r="3429" spans="5:5" s="22" customFormat="1" ht="13.8" x14ac:dyDescent="0.3">
      <c r="E3429" s="19"/>
    </row>
    <row r="3430" spans="5:5" s="22" customFormat="1" ht="13.8" x14ac:dyDescent="0.3">
      <c r="E3430" s="19"/>
    </row>
    <row r="3431" spans="5:5" s="22" customFormat="1" ht="13.8" x14ac:dyDescent="0.3">
      <c r="E3431" s="19"/>
    </row>
    <row r="3432" spans="5:5" s="22" customFormat="1" ht="13.8" x14ac:dyDescent="0.3">
      <c r="E3432" s="19"/>
    </row>
    <row r="3433" spans="5:5" s="22" customFormat="1" ht="13.8" x14ac:dyDescent="0.3">
      <c r="E3433" s="19"/>
    </row>
    <row r="3434" spans="5:5" s="22" customFormat="1" ht="13.8" x14ac:dyDescent="0.3">
      <c r="E3434" s="19"/>
    </row>
    <row r="3435" spans="5:5" s="22" customFormat="1" ht="13.8" x14ac:dyDescent="0.3">
      <c r="E3435" s="19"/>
    </row>
    <row r="3436" spans="5:5" s="22" customFormat="1" ht="13.8" x14ac:dyDescent="0.3">
      <c r="E3436" s="19"/>
    </row>
    <row r="3437" spans="5:5" s="22" customFormat="1" ht="13.8" x14ac:dyDescent="0.3">
      <c r="E3437" s="19"/>
    </row>
    <row r="3438" spans="5:5" s="22" customFormat="1" ht="13.8" x14ac:dyDescent="0.3">
      <c r="E3438" s="19"/>
    </row>
    <row r="3439" spans="5:5" s="22" customFormat="1" ht="13.8" x14ac:dyDescent="0.3">
      <c r="E3439" s="19"/>
    </row>
    <row r="3440" spans="5:5" s="22" customFormat="1" ht="13.8" x14ac:dyDescent="0.3">
      <c r="E3440" s="19"/>
    </row>
    <row r="3441" spans="5:5" s="22" customFormat="1" ht="13.8" x14ac:dyDescent="0.3">
      <c r="E3441" s="19"/>
    </row>
    <row r="3442" spans="5:5" s="22" customFormat="1" ht="13.8" x14ac:dyDescent="0.3">
      <c r="E3442" s="19"/>
    </row>
    <row r="3443" spans="5:5" s="22" customFormat="1" ht="13.8" x14ac:dyDescent="0.3">
      <c r="E3443" s="19"/>
    </row>
    <row r="3444" spans="5:5" s="22" customFormat="1" ht="13.8" x14ac:dyDescent="0.3">
      <c r="E3444" s="19"/>
    </row>
    <row r="3445" spans="5:5" s="22" customFormat="1" ht="13.8" x14ac:dyDescent="0.3">
      <c r="E3445" s="19"/>
    </row>
    <row r="3446" spans="5:5" s="22" customFormat="1" ht="13.8" x14ac:dyDescent="0.3">
      <c r="E3446" s="19"/>
    </row>
    <row r="3447" spans="5:5" s="22" customFormat="1" ht="13.8" x14ac:dyDescent="0.3">
      <c r="E3447" s="19"/>
    </row>
    <row r="3448" spans="5:5" s="22" customFormat="1" ht="13.8" x14ac:dyDescent="0.3">
      <c r="E3448" s="19"/>
    </row>
    <row r="3449" spans="5:5" s="22" customFormat="1" ht="13.8" x14ac:dyDescent="0.3">
      <c r="E3449" s="19"/>
    </row>
    <row r="3450" spans="5:5" s="22" customFormat="1" ht="13.8" x14ac:dyDescent="0.3">
      <c r="E3450" s="19"/>
    </row>
    <row r="3451" spans="5:5" s="22" customFormat="1" ht="13.8" x14ac:dyDescent="0.3">
      <c r="E3451" s="19"/>
    </row>
    <row r="3452" spans="5:5" s="22" customFormat="1" ht="13.8" x14ac:dyDescent="0.3">
      <c r="E3452" s="19"/>
    </row>
    <row r="3453" spans="5:5" s="22" customFormat="1" ht="13.8" x14ac:dyDescent="0.3">
      <c r="E3453" s="19"/>
    </row>
    <row r="3454" spans="5:5" s="22" customFormat="1" ht="13.8" x14ac:dyDescent="0.3">
      <c r="E3454" s="19"/>
    </row>
    <row r="3455" spans="5:5" s="22" customFormat="1" ht="13.8" x14ac:dyDescent="0.3">
      <c r="E3455" s="19"/>
    </row>
    <row r="3456" spans="5:5" s="22" customFormat="1" ht="13.8" x14ac:dyDescent="0.3">
      <c r="E3456" s="19"/>
    </row>
    <row r="3457" spans="5:5" s="22" customFormat="1" ht="13.8" x14ac:dyDescent="0.3">
      <c r="E3457" s="19"/>
    </row>
    <row r="3458" spans="5:5" s="22" customFormat="1" ht="13.8" x14ac:dyDescent="0.3">
      <c r="E3458" s="19"/>
    </row>
    <row r="3459" spans="5:5" s="22" customFormat="1" ht="13.8" x14ac:dyDescent="0.3">
      <c r="E3459" s="19"/>
    </row>
    <row r="3460" spans="5:5" s="22" customFormat="1" ht="13.8" x14ac:dyDescent="0.3">
      <c r="E3460" s="19"/>
    </row>
    <row r="3461" spans="5:5" s="22" customFormat="1" ht="13.8" x14ac:dyDescent="0.3">
      <c r="E3461" s="19"/>
    </row>
    <row r="3462" spans="5:5" s="22" customFormat="1" ht="13.8" x14ac:dyDescent="0.3">
      <c r="E3462" s="19"/>
    </row>
    <row r="3463" spans="5:5" s="22" customFormat="1" ht="13.8" x14ac:dyDescent="0.3">
      <c r="E3463" s="19"/>
    </row>
    <row r="3464" spans="5:5" s="22" customFormat="1" ht="13.8" x14ac:dyDescent="0.3">
      <c r="E3464" s="19"/>
    </row>
    <row r="3465" spans="5:5" s="22" customFormat="1" ht="13.8" x14ac:dyDescent="0.3">
      <c r="E3465" s="19"/>
    </row>
    <row r="3466" spans="5:5" s="22" customFormat="1" ht="13.8" x14ac:dyDescent="0.3">
      <c r="E3466" s="19"/>
    </row>
    <row r="3467" spans="5:5" s="22" customFormat="1" ht="13.8" x14ac:dyDescent="0.3">
      <c r="E3467" s="19"/>
    </row>
    <row r="3468" spans="5:5" s="22" customFormat="1" ht="13.8" x14ac:dyDescent="0.3">
      <c r="E3468" s="19"/>
    </row>
    <row r="3469" spans="5:5" s="22" customFormat="1" ht="13.8" x14ac:dyDescent="0.3">
      <c r="E3469" s="19"/>
    </row>
    <row r="3470" spans="5:5" s="22" customFormat="1" ht="13.8" x14ac:dyDescent="0.3">
      <c r="E3470" s="19"/>
    </row>
    <row r="3471" spans="5:5" s="22" customFormat="1" ht="13.8" x14ac:dyDescent="0.3">
      <c r="E3471" s="19"/>
    </row>
    <row r="3472" spans="5:5" s="22" customFormat="1" ht="13.8" x14ac:dyDescent="0.3">
      <c r="E3472" s="19"/>
    </row>
    <row r="3473" spans="5:5" s="22" customFormat="1" ht="13.8" x14ac:dyDescent="0.3">
      <c r="E3473" s="19"/>
    </row>
    <row r="3474" spans="5:5" s="22" customFormat="1" ht="13.8" x14ac:dyDescent="0.3">
      <c r="E3474" s="19"/>
    </row>
    <row r="3475" spans="5:5" s="22" customFormat="1" ht="13.8" x14ac:dyDescent="0.3">
      <c r="E3475" s="19"/>
    </row>
    <row r="3476" spans="5:5" s="22" customFormat="1" ht="13.8" x14ac:dyDescent="0.3">
      <c r="E3476" s="19"/>
    </row>
    <row r="3477" spans="5:5" s="22" customFormat="1" ht="13.8" x14ac:dyDescent="0.3">
      <c r="E3477" s="19"/>
    </row>
    <row r="3478" spans="5:5" s="22" customFormat="1" ht="13.8" x14ac:dyDescent="0.3">
      <c r="E3478" s="19"/>
    </row>
    <row r="3479" spans="5:5" s="22" customFormat="1" ht="13.8" x14ac:dyDescent="0.3">
      <c r="E3479" s="19"/>
    </row>
    <row r="3480" spans="5:5" s="22" customFormat="1" ht="13.8" x14ac:dyDescent="0.3">
      <c r="E3480" s="19"/>
    </row>
    <row r="3481" spans="5:5" s="22" customFormat="1" ht="13.8" x14ac:dyDescent="0.3">
      <c r="E3481" s="19"/>
    </row>
    <row r="3482" spans="5:5" s="22" customFormat="1" ht="13.8" x14ac:dyDescent="0.3">
      <c r="E3482" s="19"/>
    </row>
    <row r="3483" spans="5:5" s="22" customFormat="1" ht="13.8" x14ac:dyDescent="0.3">
      <c r="E3483" s="19"/>
    </row>
    <row r="3484" spans="5:5" s="22" customFormat="1" ht="13.8" x14ac:dyDescent="0.3">
      <c r="E3484" s="19"/>
    </row>
    <row r="3485" spans="5:5" s="22" customFormat="1" ht="13.8" x14ac:dyDescent="0.3">
      <c r="E3485" s="19"/>
    </row>
    <row r="3486" spans="5:5" s="22" customFormat="1" ht="13.8" x14ac:dyDescent="0.3">
      <c r="E3486" s="19"/>
    </row>
    <row r="3487" spans="5:5" s="22" customFormat="1" ht="13.8" x14ac:dyDescent="0.3">
      <c r="E3487" s="19"/>
    </row>
    <row r="3488" spans="5:5" s="22" customFormat="1" ht="13.8" x14ac:dyDescent="0.3">
      <c r="E3488" s="19"/>
    </row>
    <row r="3489" spans="5:5" s="22" customFormat="1" ht="13.8" x14ac:dyDescent="0.3">
      <c r="E3489" s="19"/>
    </row>
    <row r="3490" spans="5:5" s="22" customFormat="1" ht="13.8" x14ac:dyDescent="0.3">
      <c r="E3490" s="19"/>
    </row>
    <row r="3491" spans="5:5" s="22" customFormat="1" ht="13.8" x14ac:dyDescent="0.3">
      <c r="E3491" s="19"/>
    </row>
    <row r="3492" spans="5:5" s="22" customFormat="1" ht="13.8" x14ac:dyDescent="0.3">
      <c r="E3492" s="19"/>
    </row>
    <row r="3493" spans="5:5" s="22" customFormat="1" ht="13.8" x14ac:dyDescent="0.3">
      <c r="E3493" s="19"/>
    </row>
    <row r="3494" spans="5:5" s="22" customFormat="1" ht="13.8" x14ac:dyDescent="0.3">
      <c r="E3494" s="19"/>
    </row>
    <row r="3495" spans="5:5" s="22" customFormat="1" ht="13.8" x14ac:dyDescent="0.3">
      <c r="E3495" s="19"/>
    </row>
    <row r="3496" spans="5:5" s="22" customFormat="1" ht="13.8" x14ac:dyDescent="0.3">
      <c r="E3496" s="19"/>
    </row>
    <row r="3497" spans="5:5" s="22" customFormat="1" ht="13.8" x14ac:dyDescent="0.3">
      <c r="E3497" s="19"/>
    </row>
    <row r="3498" spans="5:5" s="22" customFormat="1" ht="13.8" x14ac:dyDescent="0.3">
      <c r="E3498" s="19"/>
    </row>
    <row r="3499" spans="5:5" s="22" customFormat="1" ht="13.8" x14ac:dyDescent="0.3">
      <c r="E3499" s="19"/>
    </row>
    <row r="3500" spans="5:5" s="22" customFormat="1" ht="13.8" x14ac:dyDescent="0.3">
      <c r="E3500" s="19"/>
    </row>
    <row r="3501" spans="5:5" s="22" customFormat="1" ht="13.8" x14ac:dyDescent="0.3">
      <c r="E3501" s="19"/>
    </row>
    <row r="3502" spans="5:5" s="22" customFormat="1" ht="13.8" x14ac:dyDescent="0.3">
      <c r="E3502" s="19"/>
    </row>
    <row r="3503" spans="5:5" s="22" customFormat="1" ht="13.8" x14ac:dyDescent="0.3">
      <c r="E3503" s="19"/>
    </row>
    <row r="3504" spans="5:5" s="22" customFormat="1" ht="13.8" x14ac:dyDescent="0.3">
      <c r="E3504" s="19"/>
    </row>
    <row r="3505" spans="5:5" s="22" customFormat="1" ht="13.8" x14ac:dyDescent="0.3">
      <c r="E3505" s="19"/>
    </row>
    <row r="3506" spans="5:5" s="22" customFormat="1" ht="13.8" x14ac:dyDescent="0.3">
      <c r="E3506" s="19"/>
    </row>
    <row r="3507" spans="5:5" s="22" customFormat="1" ht="13.8" x14ac:dyDescent="0.3">
      <c r="E3507" s="19"/>
    </row>
    <row r="3508" spans="5:5" s="22" customFormat="1" ht="13.8" x14ac:dyDescent="0.3">
      <c r="E3508" s="19"/>
    </row>
    <row r="3509" spans="5:5" s="22" customFormat="1" ht="13.8" x14ac:dyDescent="0.3">
      <c r="E3509" s="19"/>
    </row>
    <row r="3510" spans="5:5" s="22" customFormat="1" ht="13.8" x14ac:dyDescent="0.3">
      <c r="E3510" s="19"/>
    </row>
    <row r="3511" spans="5:5" s="22" customFormat="1" ht="13.8" x14ac:dyDescent="0.3">
      <c r="E3511" s="19"/>
    </row>
    <row r="3512" spans="5:5" s="22" customFormat="1" ht="13.8" x14ac:dyDescent="0.3">
      <c r="E3512" s="19"/>
    </row>
    <row r="3513" spans="5:5" s="22" customFormat="1" ht="13.8" x14ac:dyDescent="0.3">
      <c r="E3513" s="19"/>
    </row>
    <row r="3514" spans="5:5" s="22" customFormat="1" ht="13.8" x14ac:dyDescent="0.3">
      <c r="E3514" s="19"/>
    </row>
    <row r="3515" spans="5:5" s="22" customFormat="1" ht="13.8" x14ac:dyDescent="0.3">
      <c r="E3515" s="19"/>
    </row>
    <row r="3516" spans="5:5" s="22" customFormat="1" ht="13.8" x14ac:dyDescent="0.3">
      <c r="E3516" s="19"/>
    </row>
    <row r="3517" spans="5:5" s="22" customFormat="1" ht="13.8" x14ac:dyDescent="0.3">
      <c r="E3517" s="19"/>
    </row>
    <row r="3518" spans="5:5" s="22" customFormat="1" ht="13.8" x14ac:dyDescent="0.3">
      <c r="E3518" s="19"/>
    </row>
    <row r="3519" spans="5:5" s="22" customFormat="1" ht="13.8" x14ac:dyDescent="0.3">
      <c r="E3519" s="19"/>
    </row>
    <row r="3520" spans="5:5" s="22" customFormat="1" ht="13.8" x14ac:dyDescent="0.3">
      <c r="E3520" s="19"/>
    </row>
    <row r="3521" spans="5:5" s="22" customFormat="1" ht="13.8" x14ac:dyDescent="0.3">
      <c r="E3521" s="19"/>
    </row>
    <row r="3522" spans="5:5" s="22" customFormat="1" ht="13.8" x14ac:dyDescent="0.3">
      <c r="E3522" s="19"/>
    </row>
    <row r="3523" spans="5:5" s="22" customFormat="1" ht="13.8" x14ac:dyDescent="0.3">
      <c r="E3523" s="19"/>
    </row>
    <row r="3524" spans="5:5" s="22" customFormat="1" ht="13.8" x14ac:dyDescent="0.3">
      <c r="E3524" s="19"/>
    </row>
    <row r="3525" spans="5:5" s="22" customFormat="1" ht="13.8" x14ac:dyDescent="0.3">
      <c r="E3525" s="19"/>
    </row>
    <row r="3526" spans="5:5" s="22" customFormat="1" ht="13.8" x14ac:dyDescent="0.3">
      <c r="E3526" s="19"/>
    </row>
    <row r="3527" spans="5:5" s="22" customFormat="1" ht="13.8" x14ac:dyDescent="0.3">
      <c r="E3527" s="19"/>
    </row>
    <row r="3528" spans="5:5" s="22" customFormat="1" ht="13.8" x14ac:dyDescent="0.3">
      <c r="E3528" s="19"/>
    </row>
    <row r="3529" spans="5:5" s="22" customFormat="1" ht="13.8" x14ac:dyDescent="0.3">
      <c r="E3529" s="19"/>
    </row>
    <row r="3530" spans="5:5" s="22" customFormat="1" ht="13.8" x14ac:dyDescent="0.3">
      <c r="E3530" s="19"/>
    </row>
    <row r="3531" spans="5:5" s="22" customFormat="1" ht="13.8" x14ac:dyDescent="0.3">
      <c r="E3531" s="19"/>
    </row>
    <row r="3532" spans="5:5" s="22" customFormat="1" ht="13.8" x14ac:dyDescent="0.3">
      <c r="E3532" s="19"/>
    </row>
    <row r="3533" spans="5:5" s="22" customFormat="1" ht="13.8" x14ac:dyDescent="0.3">
      <c r="E3533" s="19"/>
    </row>
    <row r="3534" spans="5:5" s="22" customFormat="1" ht="13.8" x14ac:dyDescent="0.3">
      <c r="E3534" s="19"/>
    </row>
    <row r="3535" spans="5:5" s="22" customFormat="1" ht="13.8" x14ac:dyDescent="0.3">
      <c r="E3535" s="19"/>
    </row>
    <row r="3536" spans="5:5" s="22" customFormat="1" ht="13.8" x14ac:dyDescent="0.3">
      <c r="E3536" s="19"/>
    </row>
    <row r="3537" spans="5:5" s="22" customFormat="1" ht="13.8" x14ac:dyDescent="0.3">
      <c r="E3537" s="19"/>
    </row>
    <row r="3538" spans="5:5" s="22" customFormat="1" ht="13.8" x14ac:dyDescent="0.3">
      <c r="E3538" s="19"/>
    </row>
    <row r="3539" spans="5:5" s="22" customFormat="1" ht="13.8" x14ac:dyDescent="0.3">
      <c r="E3539" s="19"/>
    </row>
    <row r="3540" spans="5:5" s="22" customFormat="1" ht="13.8" x14ac:dyDescent="0.3">
      <c r="E3540" s="19"/>
    </row>
    <row r="3541" spans="5:5" s="22" customFormat="1" ht="13.8" x14ac:dyDescent="0.3">
      <c r="E3541" s="19"/>
    </row>
    <row r="3542" spans="5:5" s="22" customFormat="1" ht="13.8" x14ac:dyDescent="0.3">
      <c r="E3542" s="19"/>
    </row>
    <row r="3543" spans="5:5" s="22" customFormat="1" ht="13.8" x14ac:dyDescent="0.3">
      <c r="E3543" s="19"/>
    </row>
    <row r="3544" spans="5:5" s="22" customFormat="1" ht="13.8" x14ac:dyDescent="0.3">
      <c r="E3544" s="19"/>
    </row>
    <row r="3545" spans="5:5" s="22" customFormat="1" ht="13.8" x14ac:dyDescent="0.3">
      <c r="E3545" s="19"/>
    </row>
    <row r="3546" spans="5:5" s="22" customFormat="1" ht="13.8" x14ac:dyDescent="0.3">
      <c r="E3546" s="19"/>
    </row>
    <row r="3547" spans="5:5" s="22" customFormat="1" ht="13.8" x14ac:dyDescent="0.3">
      <c r="E3547" s="19"/>
    </row>
    <row r="3548" spans="5:5" s="22" customFormat="1" ht="13.8" x14ac:dyDescent="0.3">
      <c r="E3548" s="19"/>
    </row>
    <row r="3549" spans="5:5" s="22" customFormat="1" ht="13.8" x14ac:dyDescent="0.3">
      <c r="E3549" s="19"/>
    </row>
    <row r="3550" spans="5:5" s="22" customFormat="1" ht="13.8" x14ac:dyDescent="0.3">
      <c r="E3550" s="19"/>
    </row>
    <row r="3551" spans="5:5" s="22" customFormat="1" ht="13.8" x14ac:dyDescent="0.3">
      <c r="E3551" s="19"/>
    </row>
    <row r="3552" spans="5:5" s="22" customFormat="1" ht="13.8" x14ac:dyDescent="0.3">
      <c r="E3552" s="19"/>
    </row>
    <row r="3553" spans="5:5" s="22" customFormat="1" ht="13.8" x14ac:dyDescent="0.3">
      <c r="E3553" s="19"/>
    </row>
    <row r="3554" spans="5:5" s="22" customFormat="1" ht="13.8" x14ac:dyDescent="0.3">
      <c r="E3554" s="19"/>
    </row>
    <row r="3555" spans="5:5" s="22" customFormat="1" ht="13.8" x14ac:dyDescent="0.3">
      <c r="E3555" s="19"/>
    </row>
    <row r="3556" spans="5:5" s="22" customFormat="1" ht="13.8" x14ac:dyDescent="0.3">
      <c r="E3556" s="19"/>
    </row>
    <row r="3557" spans="5:5" s="22" customFormat="1" ht="13.8" x14ac:dyDescent="0.3">
      <c r="E3557" s="19"/>
    </row>
    <row r="3558" spans="5:5" s="22" customFormat="1" ht="13.8" x14ac:dyDescent="0.3">
      <c r="E3558" s="19"/>
    </row>
    <row r="3559" spans="5:5" s="22" customFormat="1" ht="13.8" x14ac:dyDescent="0.3">
      <c r="E3559" s="19"/>
    </row>
    <row r="3560" spans="5:5" s="22" customFormat="1" ht="13.8" x14ac:dyDescent="0.3">
      <c r="E3560" s="19"/>
    </row>
    <row r="3561" spans="5:5" s="22" customFormat="1" ht="13.8" x14ac:dyDescent="0.3">
      <c r="E3561" s="19"/>
    </row>
    <row r="3562" spans="5:5" s="22" customFormat="1" ht="13.8" x14ac:dyDescent="0.3">
      <c r="E3562" s="19"/>
    </row>
    <row r="3563" spans="5:5" s="22" customFormat="1" ht="13.8" x14ac:dyDescent="0.3">
      <c r="E3563" s="19"/>
    </row>
    <row r="3564" spans="5:5" s="22" customFormat="1" ht="13.8" x14ac:dyDescent="0.3">
      <c r="E3564" s="19"/>
    </row>
    <row r="3565" spans="5:5" s="22" customFormat="1" ht="13.8" x14ac:dyDescent="0.3">
      <c r="E3565" s="19"/>
    </row>
    <row r="3566" spans="5:5" s="22" customFormat="1" ht="13.8" x14ac:dyDescent="0.3">
      <c r="E3566" s="19"/>
    </row>
    <row r="3567" spans="5:5" s="22" customFormat="1" ht="13.8" x14ac:dyDescent="0.3">
      <c r="E3567" s="19"/>
    </row>
    <row r="3568" spans="5:5" s="22" customFormat="1" ht="13.8" x14ac:dyDescent="0.3">
      <c r="E3568" s="19"/>
    </row>
    <row r="3569" spans="5:5" s="22" customFormat="1" ht="13.8" x14ac:dyDescent="0.3">
      <c r="E3569" s="19"/>
    </row>
    <row r="3570" spans="5:5" s="22" customFormat="1" ht="13.8" x14ac:dyDescent="0.3">
      <c r="E3570" s="19"/>
    </row>
    <row r="3571" spans="5:5" s="22" customFormat="1" ht="13.8" x14ac:dyDescent="0.3">
      <c r="E3571" s="19"/>
    </row>
    <row r="3572" spans="5:5" s="22" customFormat="1" ht="13.8" x14ac:dyDescent="0.3">
      <c r="E3572" s="19"/>
    </row>
    <row r="3573" spans="5:5" s="22" customFormat="1" ht="13.8" x14ac:dyDescent="0.3">
      <c r="E3573" s="19"/>
    </row>
    <row r="3574" spans="5:5" s="22" customFormat="1" ht="13.8" x14ac:dyDescent="0.3">
      <c r="E3574" s="19"/>
    </row>
    <row r="3575" spans="5:5" s="22" customFormat="1" ht="13.8" x14ac:dyDescent="0.3">
      <c r="E3575" s="19"/>
    </row>
    <row r="3576" spans="5:5" s="22" customFormat="1" ht="13.8" x14ac:dyDescent="0.3">
      <c r="E3576" s="19"/>
    </row>
    <row r="3577" spans="5:5" s="22" customFormat="1" ht="13.8" x14ac:dyDescent="0.3">
      <c r="E3577" s="19"/>
    </row>
    <row r="3578" spans="5:5" s="22" customFormat="1" ht="13.8" x14ac:dyDescent="0.3">
      <c r="E3578" s="19"/>
    </row>
    <row r="3579" spans="5:5" s="22" customFormat="1" ht="13.8" x14ac:dyDescent="0.3">
      <c r="E3579" s="19"/>
    </row>
    <row r="3580" spans="5:5" s="22" customFormat="1" ht="13.8" x14ac:dyDescent="0.3">
      <c r="E3580" s="19"/>
    </row>
    <row r="3581" spans="5:5" s="22" customFormat="1" ht="13.8" x14ac:dyDescent="0.3">
      <c r="E3581" s="19"/>
    </row>
    <row r="3582" spans="5:5" s="22" customFormat="1" ht="13.8" x14ac:dyDescent="0.3">
      <c r="E3582" s="19"/>
    </row>
    <row r="3583" spans="5:5" s="22" customFormat="1" ht="13.8" x14ac:dyDescent="0.3">
      <c r="E3583" s="19"/>
    </row>
    <row r="3584" spans="5:5" s="22" customFormat="1" ht="13.8" x14ac:dyDescent="0.3">
      <c r="E3584" s="19"/>
    </row>
    <row r="3585" spans="5:5" s="22" customFormat="1" ht="13.8" x14ac:dyDescent="0.3">
      <c r="E3585" s="19"/>
    </row>
    <row r="3586" spans="5:5" s="22" customFormat="1" ht="13.8" x14ac:dyDescent="0.3">
      <c r="E3586" s="19"/>
    </row>
    <row r="3587" spans="5:5" s="22" customFormat="1" ht="13.8" x14ac:dyDescent="0.3">
      <c r="E3587" s="19"/>
    </row>
    <row r="3588" spans="5:5" s="22" customFormat="1" ht="13.8" x14ac:dyDescent="0.3">
      <c r="E3588" s="19"/>
    </row>
    <row r="3589" spans="5:5" s="22" customFormat="1" ht="13.8" x14ac:dyDescent="0.3">
      <c r="E3589" s="19"/>
    </row>
    <row r="3590" spans="5:5" s="22" customFormat="1" ht="13.8" x14ac:dyDescent="0.3">
      <c r="E3590" s="19"/>
    </row>
    <row r="3591" spans="5:5" s="22" customFormat="1" ht="13.8" x14ac:dyDescent="0.3">
      <c r="E3591" s="19"/>
    </row>
    <row r="3592" spans="5:5" s="22" customFormat="1" ht="13.8" x14ac:dyDescent="0.3">
      <c r="E3592" s="19"/>
    </row>
    <row r="3593" spans="5:5" s="22" customFormat="1" ht="13.8" x14ac:dyDescent="0.3">
      <c r="E3593" s="19"/>
    </row>
    <row r="3594" spans="5:5" s="22" customFormat="1" ht="13.8" x14ac:dyDescent="0.3">
      <c r="E3594" s="19"/>
    </row>
    <row r="3595" spans="5:5" s="22" customFormat="1" ht="13.8" x14ac:dyDescent="0.3">
      <c r="E3595" s="19"/>
    </row>
    <row r="3596" spans="5:5" s="22" customFormat="1" ht="13.8" x14ac:dyDescent="0.3">
      <c r="E3596" s="19"/>
    </row>
    <row r="3597" spans="5:5" s="22" customFormat="1" ht="13.8" x14ac:dyDescent="0.3">
      <c r="E3597" s="19"/>
    </row>
    <row r="3598" spans="5:5" s="22" customFormat="1" ht="13.8" x14ac:dyDescent="0.3">
      <c r="E3598" s="19"/>
    </row>
    <row r="3599" spans="5:5" s="22" customFormat="1" ht="13.8" x14ac:dyDescent="0.3">
      <c r="E3599" s="19"/>
    </row>
    <row r="3600" spans="5:5" s="22" customFormat="1" ht="13.8" x14ac:dyDescent="0.3">
      <c r="E3600" s="19"/>
    </row>
    <row r="3601" spans="5:5" s="22" customFormat="1" ht="13.8" x14ac:dyDescent="0.3">
      <c r="E3601" s="19"/>
    </row>
    <row r="3602" spans="5:5" s="22" customFormat="1" ht="13.8" x14ac:dyDescent="0.3">
      <c r="E3602" s="19"/>
    </row>
    <row r="3603" spans="5:5" s="22" customFormat="1" ht="13.8" x14ac:dyDescent="0.3">
      <c r="E3603" s="19"/>
    </row>
    <row r="3604" spans="5:5" s="22" customFormat="1" ht="13.8" x14ac:dyDescent="0.3">
      <c r="E3604" s="19"/>
    </row>
    <row r="3605" spans="5:5" s="22" customFormat="1" ht="13.8" x14ac:dyDescent="0.3">
      <c r="E3605" s="19"/>
    </row>
    <row r="3606" spans="5:5" s="22" customFormat="1" ht="13.8" x14ac:dyDescent="0.3">
      <c r="E3606" s="19"/>
    </row>
    <row r="3607" spans="5:5" s="22" customFormat="1" ht="13.8" x14ac:dyDescent="0.3">
      <c r="E3607" s="19"/>
    </row>
    <row r="3608" spans="5:5" s="22" customFormat="1" ht="13.8" x14ac:dyDescent="0.3">
      <c r="E3608" s="19"/>
    </row>
    <row r="3609" spans="5:5" s="22" customFormat="1" ht="13.8" x14ac:dyDescent="0.3">
      <c r="E3609" s="19"/>
    </row>
    <row r="3610" spans="5:5" s="22" customFormat="1" ht="13.8" x14ac:dyDescent="0.3">
      <c r="E3610" s="19"/>
    </row>
    <row r="3611" spans="5:5" s="22" customFormat="1" ht="13.8" x14ac:dyDescent="0.3">
      <c r="E3611" s="19"/>
    </row>
    <row r="3612" spans="5:5" s="22" customFormat="1" ht="13.8" x14ac:dyDescent="0.3">
      <c r="E3612" s="19"/>
    </row>
    <row r="3613" spans="5:5" s="22" customFormat="1" ht="13.8" x14ac:dyDescent="0.3">
      <c r="E3613" s="19"/>
    </row>
    <row r="3614" spans="5:5" s="22" customFormat="1" ht="13.8" x14ac:dyDescent="0.3">
      <c r="E3614" s="19"/>
    </row>
    <row r="3615" spans="5:5" s="22" customFormat="1" ht="13.8" x14ac:dyDescent="0.3">
      <c r="E3615" s="19"/>
    </row>
    <row r="3616" spans="5:5" s="22" customFormat="1" ht="13.8" x14ac:dyDescent="0.3">
      <c r="E3616" s="19"/>
    </row>
    <row r="3617" spans="5:5" s="22" customFormat="1" ht="13.8" x14ac:dyDescent="0.3">
      <c r="E3617" s="19"/>
    </row>
    <row r="3618" spans="5:5" s="22" customFormat="1" ht="13.8" x14ac:dyDescent="0.3">
      <c r="E3618" s="19"/>
    </row>
    <row r="3619" spans="5:5" s="22" customFormat="1" ht="13.8" x14ac:dyDescent="0.3">
      <c r="E3619" s="19"/>
    </row>
    <row r="3620" spans="5:5" s="22" customFormat="1" ht="13.8" x14ac:dyDescent="0.3">
      <c r="E3620" s="19"/>
    </row>
    <row r="3621" spans="5:5" s="22" customFormat="1" ht="13.8" x14ac:dyDescent="0.3">
      <c r="E3621" s="19"/>
    </row>
    <row r="3622" spans="5:5" s="22" customFormat="1" ht="13.8" x14ac:dyDescent="0.3">
      <c r="E3622" s="19"/>
    </row>
    <row r="3623" spans="5:5" s="22" customFormat="1" ht="13.8" x14ac:dyDescent="0.3">
      <c r="E3623" s="19"/>
    </row>
    <row r="3624" spans="5:5" s="22" customFormat="1" ht="13.8" x14ac:dyDescent="0.3">
      <c r="E3624" s="19"/>
    </row>
    <row r="3625" spans="5:5" s="22" customFormat="1" ht="13.8" x14ac:dyDescent="0.3">
      <c r="E3625" s="19"/>
    </row>
    <row r="3626" spans="5:5" s="22" customFormat="1" ht="13.8" x14ac:dyDescent="0.3">
      <c r="E3626" s="19"/>
    </row>
    <row r="3627" spans="5:5" s="22" customFormat="1" ht="13.8" x14ac:dyDescent="0.3">
      <c r="E3627" s="19"/>
    </row>
    <row r="3628" spans="5:5" s="22" customFormat="1" ht="13.8" x14ac:dyDescent="0.3">
      <c r="E3628" s="19"/>
    </row>
    <row r="3629" spans="5:5" s="22" customFormat="1" ht="13.8" x14ac:dyDescent="0.3">
      <c r="E3629" s="19"/>
    </row>
    <row r="3630" spans="5:5" s="22" customFormat="1" ht="13.8" x14ac:dyDescent="0.3">
      <c r="E3630" s="19"/>
    </row>
    <row r="3631" spans="5:5" s="22" customFormat="1" ht="13.8" x14ac:dyDescent="0.3">
      <c r="E3631" s="19"/>
    </row>
    <row r="3632" spans="5:5" s="22" customFormat="1" ht="13.8" x14ac:dyDescent="0.3">
      <c r="E3632" s="19"/>
    </row>
    <row r="3633" spans="5:5" s="22" customFormat="1" ht="13.8" x14ac:dyDescent="0.3">
      <c r="E3633" s="19"/>
    </row>
    <row r="3634" spans="5:5" s="22" customFormat="1" ht="13.8" x14ac:dyDescent="0.3">
      <c r="E3634" s="19"/>
    </row>
    <row r="3635" spans="5:5" s="22" customFormat="1" ht="13.8" x14ac:dyDescent="0.3">
      <c r="E3635" s="19"/>
    </row>
    <row r="3636" spans="5:5" s="22" customFormat="1" ht="13.8" x14ac:dyDescent="0.3">
      <c r="E3636" s="19"/>
    </row>
    <row r="3637" spans="5:5" s="22" customFormat="1" ht="13.8" x14ac:dyDescent="0.3">
      <c r="E3637" s="19"/>
    </row>
    <row r="3638" spans="5:5" s="22" customFormat="1" ht="13.8" x14ac:dyDescent="0.3">
      <c r="E3638" s="19"/>
    </row>
    <row r="3639" spans="5:5" s="22" customFormat="1" ht="13.8" x14ac:dyDescent="0.3">
      <c r="E3639" s="19"/>
    </row>
    <row r="3640" spans="5:5" s="22" customFormat="1" ht="13.8" x14ac:dyDescent="0.3">
      <c r="E3640" s="19"/>
    </row>
    <row r="3641" spans="5:5" s="22" customFormat="1" ht="13.8" x14ac:dyDescent="0.3">
      <c r="E3641" s="19"/>
    </row>
    <row r="3642" spans="5:5" s="22" customFormat="1" ht="13.8" x14ac:dyDescent="0.3">
      <c r="E3642" s="19"/>
    </row>
    <row r="3643" spans="5:5" s="22" customFormat="1" ht="13.8" x14ac:dyDescent="0.3">
      <c r="E3643" s="19"/>
    </row>
    <row r="3644" spans="5:5" s="22" customFormat="1" ht="13.8" x14ac:dyDescent="0.3">
      <c r="E3644" s="19"/>
    </row>
    <row r="3645" spans="5:5" s="22" customFormat="1" ht="13.8" x14ac:dyDescent="0.3">
      <c r="E3645" s="19"/>
    </row>
    <row r="3646" spans="5:5" s="22" customFormat="1" ht="13.8" x14ac:dyDescent="0.3">
      <c r="E3646" s="19"/>
    </row>
    <row r="3647" spans="5:5" s="22" customFormat="1" ht="13.8" x14ac:dyDescent="0.3">
      <c r="E3647" s="19"/>
    </row>
    <row r="3648" spans="5:5" s="22" customFormat="1" ht="13.8" x14ac:dyDescent="0.3">
      <c r="E3648" s="19"/>
    </row>
    <row r="3649" spans="5:5" s="22" customFormat="1" ht="13.8" x14ac:dyDescent="0.3">
      <c r="E3649" s="19"/>
    </row>
    <row r="3650" spans="5:5" s="22" customFormat="1" ht="13.8" x14ac:dyDescent="0.3">
      <c r="E3650" s="19"/>
    </row>
    <row r="3651" spans="5:5" s="22" customFormat="1" ht="13.8" x14ac:dyDescent="0.3">
      <c r="E3651" s="19"/>
    </row>
    <row r="3652" spans="5:5" s="22" customFormat="1" ht="13.8" x14ac:dyDescent="0.3">
      <c r="E3652" s="19"/>
    </row>
    <row r="3653" spans="5:5" s="22" customFormat="1" ht="13.8" x14ac:dyDescent="0.3">
      <c r="E3653" s="19"/>
    </row>
    <row r="3654" spans="5:5" s="22" customFormat="1" ht="13.8" x14ac:dyDescent="0.3">
      <c r="E3654" s="19"/>
    </row>
    <row r="3655" spans="5:5" s="22" customFormat="1" ht="13.8" x14ac:dyDescent="0.3">
      <c r="E3655" s="19"/>
    </row>
    <row r="3656" spans="5:5" s="22" customFormat="1" ht="13.8" x14ac:dyDescent="0.3">
      <c r="E3656" s="19"/>
    </row>
    <row r="3657" spans="5:5" s="22" customFormat="1" ht="13.8" x14ac:dyDescent="0.3">
      <c r="E3657" s="19"/>
    </row>
    <row r="3658" spans="5:5" s="22" customFormat="1" ht="13.8" x14ac:dyDescent="0.3">
      <c r="E3658" s="19"/>
    </row>
    <row r="3659" spans="5:5" s="22" customFormat="1" ht="13.8" x14ac:dyDescent="0.3">
      <c r="E3659" s="19"/>
    </row>
    <row r="3660" spans="5:5" s="22" customFormat="1" ht="13.8" x14ac:dyDescent="0.3">
      <c r="E3660" s="19"/>
    </row>
    <row r="3661" spans="5:5" s="22" customFormat="1" ht="13.8" x14ac:dyDescent="0.3">
      <c r="E3661" s="19"/>
    </row>
    <row r="3662" spans="5:5" s="22" customFormat="1" ht="13.8" x14ac:dyDescent="0.3">
      <c r="E3662" s="19"/>
    </row>
    <row r="3663" spans="5:5" s="22" customFormat="1" ht="13.8" x14ac:dyDescent="0.3">
      <c r="E3663" s="19"/>
    </row>
    <row r="3664" spans="5:5" s="22" customFormat="1" ht="13.8" x14ac:dyDescent="0.3">
      <c r="E3664" s="19"/>
    </row>
    <row r="3665" spans="5:5" s="22" customFormat="1" ht="13.8" x14ac:dyDescent="0.3">
      <c r="E3665" s="19"/>
    </row>
    <row r="3666" spans="5:5" s="22" customFormat="1" ht="13.8" x14ac:dyDescent="0.3">
      <c r="E3666" s="19"/>
    </row>
    <row r="3667" spans="5:5" s="22" customFormat="1" ht="13.8" x14ac:dyDescent="0.3">
      <c r="E3667" s="19"/>
    </row>
    <row r="3668" spans="5:5" s="22" customFormat="1" ht="13.8" x14ac:dyDescent="0.3">
      <c r="E3668" s="19"/>
    </row>
    <row r="3669" spans="5:5" s="22" customFormat="1" ht="13.8" x14ac:dyDescent="0.3">
      <c r="E3669" s="19"/>
    </row>
    <row r="3670" spans="5:5" s="22" customFormat="1" ht="13.8" x14ac:dyDescent="0.3">
      <c r="E3670" s="19"/>
    </row>
    <row r="3671" spans="5:5" s="22" customFormat="1" ht="13.8" x14ac:dyDescent="0.3">
      <c r="E3671" s="19"/>
    </row>
    <row r="3672" spans="5:5" s="22" customFormat="1" ht="13.8" x14ac:dyDescent="0.3">
      <c r="E3672" s="19"/>
    </row>
    <row r="3673" spans="5:5" s="22" customFormat="1" ht="13.8" x14ac:dyDescent="0.3">
      <c r="E3673" s="19"/>
    </row>
    <row r="3674" spans="5:5" s="22" customFormat="1" ht="13.8" x14ac:dyDescent="0.3">
      <c r="E3674" s="19"/>
    </row>
    <row r="3675" spans="5:5" s="22" customFormat="1" ht="13.8" x14ac:dyDescent="0.3">
      <c r="E3675" s="19"/>
    </row>
    <row r="3676" spans="5:5" s="22" customFormat="1" ht="13.8" x14ac:dyDescent="0.3">
      <c r="E3676" s="19"/>
    </row>
    <row r="3677" spans="5:5" s="22" customFormat="1" ht="13.8" x14ac:dyDescent="0.3">
      <c r="E3677" s="19"/>
    </row>
    <row r="3678" spans="5:5" s="22" customFormat="1" ht="13.8" x14ac:dyDescent="0.3">
      <c r="E3678" s="19"/>
    </row>
    <row r="3679" spans="5:5" s="22" customFormat="1" ht="13.8" x14ac:dyDescent="0.3">
      <c r="E3679" s="19"/>
    </row>
    <row r="3680" spans="5:5" s="22" customFormat="1" ht="13.8" x14ac:dyDescent="0.3">
      <c r="E3680" s="19"/>
    </row>
    <row r="3681" spans="5:5" s="22" customFormat="1" ht="13.8" x14ac:dyDescent="0.3">
      <c r="E3681" s="19"/>
    </row>
    <row r="3682" spans="5:5" s="22" customFormat="1" ht="13.8" x14ac:dyDescent="0.3">
      <c r="E3682" s="19"/>
    </row>
    <row r="3683" spans="5:5" s="22" customFormat="1" ht="13.8" x14ac:dyDescent="0.3">
      <c r="E3683" s="19"/>
    </row>
    <row r="3684" spans="5:5" s="22" customFormat="1" ht="13.8" x14ac:dyDescent="0.3">
      <c r="E3684" s="19"/>
    </row>
    <row r="3685" spans="5:5" s="22" customFormat="1" ht="13.8" x14ac:dyDescent="0.3">
      <c r="E3685" s="19"/>
    </row>
    <row r="3686" spans="5:5" s="22" customFormat="1" ht="13.8" x14ac:dyDescent="0.3">
      <c r="E3686" s="19"/>
    </row>
    <row r="3687" spans="5:5" s="22" customFormat="1" ht="13.8" x14ac:dyDescent="0.3">
      <c r="E3687" s="19"/>
    </row>
    <row r="3688" spans="5:5" s="22" customFormat="1" ht="13.8" x14ac:dyDescent="0.3">
      <c r="E3688" s="19"/>
    </row>
    <row r="3689" spans="5:5" s="22" customFormat="1" ht="13.8" x14ac:dyDescent="0.3">
      <c r="E3689" s="19"/>
    </row>
    <row r="3690" spans="5:5" s="22" customFormat="1" ht="13.8" x14ac:dyDescent="0.3">
      <c r="E3690" s="19"/>
    </row>
    <row r="3691" spans="5:5" s="22" customFormat="1" ht="13.8" x14ac:dyDescent="0.3">
      <c r="E3691" s="19"/>
    </row>
    <row r="3692" spans="5:5" s="22" customFormat="1" ht="13.8" x14ac:dyDescent="0.3">
      <c r="E3692" s="19"/>
    </row>
    <row r="3693" spans="5:5" s="22" customFormat="1" ht="13.8" x14ac:dyDescent="0.3">
      <c r="E3693" s="19"/>
    </row>
    <row r="3694" spans="5:5" s="22" customFormat="1" ht="13.8" x14ac:dyDescent="0.3">
      <c r="E3694" s="19"/>
    </row>
    <row r="3695" spans="5:5" s="22" customFormat="1" ht="13.8" x14ac:dyDescent="0.3">
      <c r="E3695" s="19"/>
    </row>
    <row r="3696" spans="5:5" s="22" customFormat="1" ht="13.8" x14ac:dyDescent="0.3">
      <c r="E3696" s="19"/>
    </row>
    <row r="3697" spans="5:5" s="22" customFormat="1" ht="13.8" x14ac:dyDescent="0.3">
      <c r="E3697" s="19"/>
    </row>
    <row r="3698" spans="5:5" s="22" customFormat="1" ht="13.8" x14ac:dyDescent="0.3">
      <c r="E3698" s="19"/>
    </row>
    <row r="3699" spans="5:5" s="22" customFormat="1" ht="13.8" x14ac:dyDescent="0.3">
      <c r="E3699" s="19"/>
    </row>
    <row r="3700" spans="5:5" s="22" customFormat="1" ht="13.8" x14ac:dyDescent="0.3">
      <c r="E3700" s="19"/>
    </row>
    <row r="3701" spans="5:5" s="22" customFormat="1" ht="13.8" x14ac:dyDescent="0.3">
      <c r="E3701" s="19"/>
    </row>
    <row r="3702" spans="5:5" s="22" customFormat="1" ht="13.8" x14ac:dyDescent="0.3">
      <c r="E3702" s="19"/>
    </row>
    <row r="3703" spans="5:5" s="22" customFormat="1" ht="13.8" x14ac:dyDescent="0.3">
      <c r="E3703" s="19"/>
    </row>
    <row r="3704" spans="5:5" s="22" customFormat="1" ht="13.8" x14ac:dyDescent="0.3">
      <c r="E3704" s="19"/>
    </row>
    <row r="3705" spans="5:5" s="22" customFormat="1" ht="13.8" x14ac:dyDescent="0.3">
      <c r="E3705" s="19"/>
    </row>
    <row r="3706" spans="5:5" s="22" customFormat="1" ht="13.8" x14ac:dyDescent="0.3">
      <c r="E3706" s="19"/>
    </row>
    <row r="3707" spans="5:5" s="22" customFormat="1" ht="13.8" x14ac:dyDescent="0.3">
      <c r="E3707" s="19"/>
    </row>
    <row r="3708" spans="5:5" s="22" customFormat="1" ht="13.8" x14ac:dyDescent="0.3">
      <c r="E3708" s="19"/>
    </row>
    <row r="3709" spans="5:5" s="22" customFormat="1" ht="13.8" x14ac:dyDescent="0.3">
      <c r="E3709" s="19"/>
    </row>
    <row r="3710" spans="5:5" s="22" customFormat="1" ht="13.8" x14ac:dyDescent="0.3">
      <c r="E3710" s="19"/>
    </row>
    <row r="3711" spans="5:5" s="22" customFormat="1" ht="13.8" x14ac:dyDescent="0.3">
      <c r="E3711" s="19"/>
    </row>
    <row r="3712" spans="5:5" s="22" customFormat="1" ht="13.8" x14ac:dyDescent="0.3">
      <c r="E3712" s="19"/>
    </row>
    <row r="3713" spans="5:5" s="22" customFormat="1" ht="13.8" x14ac:dyDescent="0.3">
      <c r="E3713" s="19"/>
    </row>
    <row r="3714" spans="5:5" s="22" customFormat="1" ht="13.8" x14ac:dyDescent="0.3">
      <c r="E3714" s="19"/>
    </row>
    <row r="3715" spans="5:5" s="22" customFormat="1" ht="13.8" x14ac:dyDescent="0.3">
      <c r="E3715" s="19"/>
    </row>
    <row r="3716" spans="5:5" s="22" customFormat="1" ht="13.8" x14ac:dyDescent="0.3">
      <c r="E3716" s="19"/>
    </row>
    <row r="3717" spans="5:5" s="22" customFormat="1" ht="13.8" x14ac:dyDescent="0.3">
      <c r="E3717" s="19"/>
    </row>
    <row r="3718" spans="5:5" s="22" customFormat="1" ht="13.8" x14ac:dyDescent="0.3">
      <c r="E3718" s="19"/>
    </row>
    <row r="3719" spans="5:5" s="22" customFormat="1" ht="13.8" x14ac:dyDescent="0.3">
      <c r="E3719" s="19"/>
    </row>
    <row r="3720" spans="5:5" s="22" customFormat="1" ht="13.8" x14ac:dyDescent="0.3">
      <c r="E3720" s="19"/>
    </row>
    <row r="3721" spans="5:5" s="22" customFormat="1" ht="13.8" x14ac:dyDescent="0.3">
      <c r="E3721" s="19"/>
    </row>
    <row r="3722" spans="5:5" s="22" customFormat="1" ht="13.8" x14ac:dyDescent="0.3">
      <c r="E3722" s="19"/>
    </row>
    <row r="3723" spans="5:5" s="22" customFormat="1" ht="13.8" x14ac:dyDescent="0.3">
      <c r="E3723" s="19"/>
    </row>
    <row r="3724" spans="5:5" s="22" customFormat="1" ht="13.8" x14ac:dyDescent="0.3">
      <c r="E3724" s="19"/>
    </row>
    <row r="3725" spans="5:5" s="22" customFormat="1" ht="13.8" x14ac:dyDescent="0.3">
      <c r="E3725" s="19"/>
    </row>
    <row r="3726" spans="5:5" s="22" customFormat="1" ht="13.8" x14ac:dyDescent="0.3">
      <c r="E3726" s="19"/>
    </row>
    <row r="3727" spans="5:5" s="22" customFormat="1" ht="13.8" x14ac:dyDescent="0.3">
      <c r="E3727" s="19"/>
    </row>
    <row r="3728" spans="5:5" s="22" customFormat="1" ht="13.8" x14ac:dyDescent="0.3">
      <c r="E3728" s="19"/>
    </row>
    <row r="3729" spans="5:5" s="22" customFormat="1" ht="13.8" x14ac:dyDescent="0.3">
      <c r="E3729" s="19"/>
    </row>
    <row r="3730" spans="5:5" s="22" customFormat="1" ht="13.8" x14ac:dyDescent="0.3">
      <c r="E3730" s="19"/>
    </row>
    <row r="3731" spans="5:5" s="22" customFormat="1" ht="13.8" x14ac:dyDescent="0.3">
      <c r="E3731" s="19"/>
    </row>
    <row r="3732" spans="5:5" s="22" customFormat="1" ht="13.8" x14ac:dyDescent="0.3">
      <c r="E3732" s="19"/>
    </row>
    <row r="3733" spans="5:5" s="22" customFormat="1" ht="13.8" x14ac:dyDescent="0.3">
      <c r="E3733" s="19"/>
    </row>
    <row r="3734" spans="5:5" s="22" customFormat="1" ht="13.8" x14ac:dyDescent="0.3">
      <c r="E3734" s="19"/>
    </row>
    <row r="3735" spans="5:5" s="22" customFormat="1" ht="13.8" x14ac:dyDescent="0.3">
      <c r="E3735" s="19"/>
    </row>
    <row r="3736" spans="5:5" s="22" customFormat="1" ht="13.8" x14ac:dyDescent="0.3">
      <c r="E3736" s="19"/>
    </row>
    <row r="3737" spans="5:5" s="22" customFormat="1" ht="13.8" x14ac:dyDescent="0.3">
      <c r="E3737" s="19"/>
    </row>
    <row r="3738" spans="5:5" s="22" customFormat="1" ht="13.8" x14ac:dyDescent="0.3">
      <c r="E3738" s="19"/>
    </row>
    <row r="3739" spans="5:5" s="22" customFormat="1" ht="13.8" x14ac:dyDescent="0.3">
      <c r="E3739" s="19"/>
    </row>
    <row r="3740" spans="5:5" s="22" customFormat="1" ht="13.8" x14ac:dyDescent="0.3">
      <c r="E3740" s="19"/>
    </row>
    <row r="3741" spans="5:5" s="22" customFormat="1" ht="13.8" x14ac:dyDescent="0.3">
      <c r="E3741" s="19"/>
    </row>
    <row r="3742" spans="5:5" s="22" customFormat="1" ht="13.8" x14ac:dyDescent="0.3">
      <c r="E3742" s="19"/>
    </row>
    <row r="3743" spans="5:5" s="22" customFormat="1" ht="13.8" x14ac:dyDescent="0.3">
      <c r="E3743" s="19"/>
    </row>
    <row r="3744" spans="5:5" s="22" customFormat="1" ht="13.8" x14ac:dyDescent="0.3">
      <c r="E3744" s="19"/>
    </row>
    <row r="3745" spans="5:5" s="22" customFormat="1" ht="13.8" x14ac:dyDescent="0.3">
      <c r="E3745" s="19"/>
    </row>
    <row r="3746" spans="5:5" s="22" customFormat="1" ht="13.8" x14ac:dyDescent="0.3">
      <c r="E3746" s="19"/>
    </row>
    <row r="3747" spans="5:5" s="22" customFormat="1" ht="13.8" x14ac:dyDescent="0.3">
      <c r="E3747" s="19"/>
    </row>
    <row r="3748" spans="5:5" s="22" customFormat="1" ht="13.8" x14ac:dyDescent="0.3">
      <c r="E3748" s="19"/>
    </row>
    <row r="3749" spans="5:5" s="22" customFormat="1" ht="13.8" x14ac:dyDescent="0.3">
      <c r="E3749" s="19"/>
    </row>
    <row r="3750" spans="5:5" s="22" customFormat="1" ht="13.8" x14ac:dyDescent="0.3">
      <c r="E3750" s="19"/>
    </row>
    <row r="3751" spans="5:5" s="22" customFormat="1" ht="13.8" x14ac:dyDescent="0.3">
      <c r="E3751" s="19"/>
    </row>
    <row r="3752" spans="5:5" s="22" customFormat="1" ht="13.8" x14ac:dyDescent="0.3">
      <c r="E3752" s="19"/>
    </row>
    <row r="3753" spans="5:5" s="22" customFormat="1" ht="13.8" x14ac:dyDescent="0.3">
      <c r="E3753" s="19"/>
    </row>
    <row r="3754" spans="5:5" s="22" customFormat="1" ht="13.8" x14ac:dyDescent="0.3">
      <c r="E3754" s="19"/>
    </row>
    <row r="3755" spans="5:5" s="22" customFormat="1" ht="13.8" x14ac:dyDescent="0.3">
      <c r="E3755" s="19"/>
    </row>
    <row r="3756" spans="5:5" s="22" customFormat="1" ht="13.8" x14ac:dyDescent="0.3">
      <c r="E3756" s="19"/>
    </row>
    <row r="3757" spans="5:5" s="22" customFormat="1" ht="13.8" x14ac:dyDescent="0.3">
      <c r="E3757" s="19"/>
    </row>
    <row r="3758" spans="5:5" s="22" customFormat="1" ht="13.8" x14ac:dyDescent="0.3">
      <c r="E3758" s="19"/>
    </row>
    <row r="3759" spans="5:5" s="22" customFormat="1" ht="13.8" x14ac:dyDescent="0.3">
      <c r="E3759" s="19"/>
    </row>
    <row r="3760" spans="5:5" s="22" customFormat="1" ht="13.8" x14ac:dyDescent="0.3">
      <c r="E3760" s="19"/>
    </row>
    <row r="3761" spans="5:5" s="22" customFormat="1" ht="13.8" x14ac:dyDescent="0.3">
      <c r="E3761" s="19"/>
    </row>
    <row r="3762" spans="5:5" s="22" customFormat="1" ht="13.8" x14ac:dyDescent="0.3">
      <c r="E3762" s="19"/>
    </row>
    <row r="3763" spans="5:5" s="22" customFormat="1" ht="13.8" x14ac:dyDescent="0.3">
      <c r="E3763" s="19"/>
    </row>
    <row r="3764" spans="5:5" s="22" customFormat="1" ht="13.8" x14ac:dyDescent="0.3">
      <c r="E3764" s="19"/>
    </row>
    <row r="3765" spans="5:5" s="22" customFormat="1" ht="13.8" x14ac:dyDescent="0.3">
      <c r="E3765" s="19"/>
    </row>
    <row r="3766" spans="5:5" s="22" customFormat="1" ht="13.8" x14ac:dyDescent="0.3">
      <c r="E3766" s="19"/>
    </row>
    <row r="3767" spans="5:5" s="22" customFormat="1" ht="13.8" x14ac:dyDescent="0.3">
      <c r="E3767" s="19"/>
    </row>
    <row r="3768" spans="5:5" s="22" customFormat="1" ht="13.8" x14ac:dyDescent="0.3">
      <c r="E3768" s="19"/>
    </row>
    <row r="3769" spans="5:5" s="22" customFormat="1" ht="13.8" x14ac:dyDescent="0.3">
      <c r="E3769" s="19"/>
    </row>
    <row r="3770" spans="5:5" s="22" customFormat="1" ht="13.8" x14ac:dyDescent="0.3">
      <c r="E3770" s="19"/>
    </row>
    <row r="3771" spans="5:5" s="22" customFormat="1" ht="13.8" x14ac:dyDescent="0.3">
      <c r="E3771" s="19"/>
    </row>
    <row r="3772" spans="5:5" s="22" customFormat="1" ht="13.8" x14ac:dyDescent="0.3">
      <c r="E3772" s="19"/>
    </row>
    <row r="3773" spans="5:5" s="22" customFormat="1" ht="13.8" x14ac:dyDescent="0.3">
      <c r="E3773" s="19"/>
    </row>
    <row r="3774" spans="5:5" s="22" customFormat="1" ht="13.8" x14ac:dyDescent="0.3">
      <c r="E3774" s="19"/>
    </row>
    <row r="3775" spans="5:5" s="22" customFormat="1" ht="13.8" x14ac:dyDescent="0.3">
      <c r="E3775" s="19"/>
    </row>
    <row r="3776" spans="5:5" s="22" customFormat="1" ht="13.8" x14ac:dyDescent="0.3">
      <c r="E3776" s="19"/>
    </row>
    <row r="3777" spans="5:5" s="22" customFormat="1" ht="13.8" x14ac:dyDescent="0.3">
      <c r="E3777" s="19"/>
    </row>
    <row r="3778" spans="5:5" s="22" customFormat="1" ht="13.8" x14ac:dyDescent="0.3">
      <c r="E3778" s="19"/>
    </row>
    <row r="3779" spans="5:5" s="22" customFormat="1" ht="13.8" x14ac:dyDescent="0.3">
      <c r="E3779" s="19"/>
    </row>
    <row r="3780" spans="5:5" s="22" customFormat="1" ht="13.8" x14ac:dyDescent="0.3">
      <c r="E3780" s="19"/>
    </row>
    <row r="3781" spans="5:5" s="22" customFormat="1" ht="13.8" x14ac:dyDescent="0.3">
      <c r="E3781" s="19"/>
    </row>
    <row r="3782" spans="5:5" s="22" customFormat="1" ht="13.8" x14ac:dyDescent="0.3">
      <c r="E3782" s="19"/>
    </row>
    <row r="3783" spans="5:5" s="22" customFormat="1" ht="13.8" x14ac:dyDescent="0.3">
      <c r="E3783" s="19"/>
    </row>
    <row r="3784" spans="5:5" s="22" customFormat="1" ht="13.8" x14ac:dyDescent="0.3">
      <c r="E3784" s="19"/>
    </row>
    <row r="3785" spans="5:5" s="22" customFormat="1" ht="13.8" x14ac:dyDescent="0.3">
      <c r="E3785" s="19"/>
    </row>
    <row r="3786" spans="5:5" s="22" customFormat="1" ht="13.8" x14ac:dyDescent="0.3">
      <c r="E3786" s="19"/>
    </row>
    <row r="3787" spans="5:5" s="22" customFormat="1" ht="13.8" x14ac:dyDescent="0.3">
      <c r="E3787" s="19"/>
    </row>
    <row r="3788" spans="5:5" s="22" customFormat="1" ht="13.8" x14ac:dyDescent="0.3">
      <c r="E3788" s="19"/>
    </row>
    <row r="3789" spans="5:5" s="22" customFormat="1" ht="13.8" x14ac:dyDescent="0.3">
      <c r="E3789" s="19"/>
    </row>
    <row r="3790" spans="5:5" s="22" customFormat="1" ht="13.8" x14ac:dyDescent="0.3">
      <c r="E3790" s="19"/>
    </row>
    <row r="3791" spans="5:5" s="22" customFormat="1" ht="13.8" x14ac:dyDescent="0.3">
      <c r="E3791" s="19"/>
    </row>
    <row r="3792" spans="5:5" s="22" customFormat="1" ht="13.8" x14ac:dyDescent="0.3">
      <c r="E3792" s="19"/>
    </row>
    <row r="3793" spans="5:5" s="22" customFormat="1" ht="13.8" x14ac:dyDescent="0.3">
      <c r="E3793" s="19"/>
    </row>
    <row r="3794" spans="5:5" s="22" customFormat="1" ht="13.8" x14ac:dyDescent="0.3">
      <c r="E3794" s="19"/>
    </row>
    <row r="3795" spans="5:5" s="22" customFormat="1" ht="13.8" x14ac:dyDescent="0.3">
      <c r="E3795" s="19"/>
    </row>
    <row r="3796" spans="5:5" s="22" customFormat="1" ht="13.8" x14ac:dyDescent="0.3">
      <c r="E3796" s="19"/>
    </row>
    <row r="3797" spans="5:5" s="22" customFormat="1" ht="13.8" x14ac:dyDescent="0.3">
      <c r="E3797" s="19"/>
    </row>
    <row r="3798" spans="5:5" s="22" customFormat="1" ht="13.8" x14ac:dyDescent="0.3">
      <c r="E3798" s="19"/>
    </row>
    <row r="3799" spans="5:5" s="22" customFormat="1" ht="13.8" x14ac:dyDescent="0.3">
      <c r="E3799" s="19"/>
    </row>
    <row r="3800" spans="5:5" s="22" customFormat="1" ht="13.8" x14ac:dyDescent="0.3">
      <c r="E3800" s="19"/>
    </row>
    <row r="3801" spans="5:5" s="22" customFormat="1" ht="13.8" x14ac:dyDescent="0.3">
      <c r="E3801" s="19"/>
    </row>
    <row r="3802" spans="5:5" s="22" customFormat="1" ht="13.8" x14ac:dyDescent="0.3">
      <c r="E3802" s="19"/>
    </row>
    <row r="3803" spans="5:5" s="22" customFormat="1" ht="13.8" x14ac:dyDescent="0.3">
      <c r="E3803" s="19"/>
    </row>
    <row r="3804" spans="5:5" s="22" customFormat="1" ht="13.8" x14ac:dyDescent="0.3">
      <c r="E3804" s="19"/>
    </row>
    <row r="3805" spans="5:5" s="22" customFormat="1" ht="13.8" x14ac:dyDescent="0.3">
      <c r="E3805" s="19"/>
    </row>
    <row r="3806" spans="5:5" s="22" customFormat="1" ht="13.8" x14ac:dyDescent="0.3">
      <c r="E3806" s="19"/>
    </row>
    <row r="3807" spans="5:5" s="22" customFormat="1" ht="13.8" x14ac:dyDescent="0.3">
      <c r="E3807" s="19"/>
    </row>
    <row r="3808" spans="5:5" s="22" customFormat="1" ht="13.8" x14ac:dyDescent="0.3">
      <c r="E3808" s="19"/>
    </row>
    <row r="3809" spans="5:5" s="22" customFormat="1" ht="13.8" x14ac:dyDescent="0.3">
      <c r="E3809" s="19"/>
    </row>
    <row r="3810" spans="5:5" s="22" customFormat="1" ht="13.8" x14ac:dyDescent="0.3">
      <c r="E3810" s="19"/>
    </row>
    <row r="3811" spans="5:5" s="22" customFormat="1" ht="13.8" x14ac:dyDescent="0.3">
      <c r="E3811" s="19"/>
    </row>
    <row r="3812" spans="5:5" s="22" customFormat="1" ht="13.8" x14ac:dyDescent="0.3">
      <c r="E3812" s="19"/>
    </row>
    <row r="3813" spans="5:5" s="22" customFormat="1" ht="13.8" x14ac:dyDescent="0.3">
      <c r="E3813" s="19"/>
    </row>
    <row r="3814" spans="5:5" s="22" customFormat="1" ht="13.8" x14ac:dyDescent="0.3">
      <c r="E3814" s="19"/>
    </row>
    <row r="3815" spans="5:5" s="22" customFormat="1" ht="13.8" x14ac:dyDescent="0.3">
      <c r="E3815" s="19"/>
    </row>
    <row r="3816" spans="5:5" s="22" customFormat="1" ht="13.8" x14ac:dyDescent="0.3">
      <c r="E3816" s="19"/>
    </row>
    <row r="3817" spans="5:5" s="22" customFormat="1" ht="13.8" x14ac:dyDescent="0.3">
      <c r="E3817" s="19"/>
    </row>
    <row r="3818" spans="5:5" s="22" customFormat="1" ht="13.8" x14ac:dyDescent="0.3">
      <c r="E3818" s="19"/>
    </row>
    <row r="3819" spans="5:5" s="22" customFormat="1" ht="13.8" x14ac:dyDescent="0.3">
      <c r="E3819" s="19"/>
    </row>
    <row r="3820" spans="5:5" s="22" customFormat="1" ht="13.8" x14ac:dyDescent="0.3">
      <c r="E3820" s="19"/>
    </row>
    <row r="3821" spans="5:5" s="22" customFormat="1" ht="13.8" x14ac:dyDescent="0.3">
      <c r="E3821" s="19"/>
    </row>
    <row r="3822" spans="5:5" s="22" customFormat="1" ht="13.8" x14ac:dyDescent="0.3">
      <c r="E3822" s="19"/>
    </row>
    <row r="3823" spans="5:5" s="22" customFormat="1" ht="13.8" x14ac:dyDescent="0.3">
      <c r="E3823" s="19"/>
    </row>
    <row r="3824" spans="5:5" s="22" customFormat="1" ht="13.8" x14ac:dyDescent="0.3">
      <c r="E3824" s="19"/>
    </row>
    <row r="3825" spans="5:5" s="22" customFormat="1" ht="13.8" x14ac:dyDescent="0.3">
      <c r="E3825" s="19"/>
    </row>
    <row r="3826" spans="5:5" s="22" customFormat="1" ht="13.8" x14ac:dyDescent="0.3">
      <c r="E3826" s="19"/>
    </row>
    <row r="3827" spans="5:5" s="22" customFormat="1" ht="13.8" x14ac:dyDescent="0.3">
      <c r="E3827" s="19"/>
    </row>
    <row r="3828" spans="5:5" s="22" customFormat="1" ht="13.8" x14ac:dyDescent="0.3">
      <c r="E3828" s="19"/>
    </row>
    <row r="3829" spans="5:5" s="22" customFormat="1" ht="13.8" x14ac:dyDescent="0.3">
      <c r="E3829" s="19"/>
    </row>
    <row r="3830" spans="5:5" s="22" customFormat="1" ht="13.8" x14ac:dyDescent="0.3">
      <c r="E3830" s="19"/>
    </row>
    <row r="3831" spans="5:5" s="22" customFormat="1" ht="13.8" x14ac:dyDescent="0.3">
      <c r="E3831" s="19"/>
    </row>
    <row r="3832" spans="5:5" s="22" customFormat="1" ht="13.8" x14ac:dyDescent="0.3">
      <c r="E3832" s="19"/>
    </row>
    <row r="3833" spans="5:5" s="22" customFormat="1" ht="13.8" x14ac:dyDescent="0.3">
      <c r="E3833" s="19"/>
    </row>
    <row r="3834" spans="5:5" s="22" customFormat="1" ht="13.8" x14ac:dyDescent="0.3">
      <c r="E3834" s="19"/>
    </row>
    <row r="3835" spans="5:5" s="22" customFormat="1" ht="13.8" x14ac:dyDescent="0.3">
      <c r="E3835" s="19"/>
    </row>
    <row r="3836" spans="5:5" s="22" customFormat="1" ht="13.8" x14ac:dyDescent="0.3">
      <c r="E3836" s="19"/>
    </row>
    <row r="3837" spans="5:5" s="22" customFormat="1" ht="13.8" x14ac:dyDescent="0.3">
      <c r="E3837" s="19"/>
    </row>
    <row r="3838" spans="5:5" s="22" customFormat="1" ht="13.8" x14ac:dyDescent="0.3">
      <c r="E3838" s="19"/>
    </row>
    <row r="3839" spans="5:5" s="22" customFormat="1" ht="13.8" x14ac:dyDescent="0.3">
      <c r="E3839" s="19"/>
    </row>
    <row r="3840" spans="5:5" s="22" customFormat="1" ht="13.8" x14ac:dyDescent="0.3">
      <c r="E3840" s="19"/>
    </row>
    <row r="3841" spans="5:5" s="22" customFormat="1" ht="13.8" x14ac:dyDescent="0.3">
      <c r="E3841" s="19"/>
    </row>
    <row r="3842" spans="5:5" s="22" customFormat="1" ht="13.8" x14ac:dyDescent="0.3">
      <c r="E3842" s="19"/>
    </row>
    <row r="3843" spans="5:5" s="22" customFormat="1" ht="13.8" x14ac:dyDescent="0.3">
      <c r="E3843" s="19"/>
    </row>
    <row r="3844" spans="5:5" s="22" customFormat="1" ht="13.8" x14ac:dyDescent="0.3">
      <c r="E3844" s="19"/>
    </row>
    <row r="3845" spans="5:5" s="22" customFormat="1" ht="13.8" x14ac:dyDescent="0.3">
      <c r="E3845" s="19"/>
    </row>
    <row r="3846" spans="5:5" s="22" customFormat="1" ht="13.8" x14ac:dyDescent="0.3">
      <c r="E3846" s="19"/>
    </row>
    <row r="3847" spans="5:5" s="22" customFormat="1" ht="13.8" x14ac:dyDescent="0.3">
      <c r="E3847" s="19"/>
    </row>
    <row r="3848" spans="5:5" s="22" customFormat="1" ht="13.8" x14ac:dyDescent="0.3">
      <c r="E3848" s="19"/>
    </row>
    <row r="3849" spans="5:5" s="22" customFormat="1" ht="13.8" x14ac:dyDescent="0.3">
      <c r="E3849" s="19"/>
    </row>
    <row r="3850" spans="5:5" s="22" customFormat="1" ht="13.8" x14ac:dyDescent="0.3">
      <c r="E3850" s="19"/>
    </row>
    <row r="3851" spans="5:5" s="22" customFormat="1" ht="13.8" x14ac:dyDescent="0.3">
      <c r="E3851" s="19"/>
    </row>
    <row r="3852" spans="5:5" s="22" customFormat="1" ht="13.8" x14ac:dyDescent="0.3">
      <c r="E3852" s="19"/>
    </row>
    <row r="3853" spans="5:5" s="22" customFormat="1" ht="13.8" x14ac:dyDescent="0.3">
      <c r="E3853" s="19"/>
    </row>
    <row r="3854" spans="5:5" s="22" customFormat="1" ht="13.8" x14ac:dyDescent="0.3">
      <c r="E3854" s="19"/>
    </row>
    <row r="3855" spans="5:5" s="22" customFormat="1" ht="13.8" x14ac:dyDescent="0.3">
      <c r="E3855" s="19"/>
    </row>
    <row r="3856" spans="5:5" s="22" customFormat="1" ht="13.8" x14ac:dyDescent="0.3">
      <c r="E3856" s="19"/>
    </row>
    <row r="3857" spans="5:5" s="22" customFormat="1" ht="13.8" x14ac:dyDescent="0.3">
      <c r="E3857" s="19"/>
    </row>
    <row r="3858" spans="5:5" s="22" customFormat="1" ht="13.8" x14ac:dyDescent="0.3">
      <c r="E3858" s="19"/>
    </row>
    <row r="3859" spans="5:5" s="22" customFormat="1" ht="13.8" x14ac:dyDescent="0.3">
      <c r="E3859" s="19"/>
    </row>
    <row r="3860" spans="5:5" s="22" customFormat="1" ht="13.8" x14ac:dyDescent="0.3">
      <c r="E3860" s="19"/>
    </row>
    <row r="3861" spans="5:5" s="22" customFormat="1" ht="13.8" x14ac:dyDescent="0.3">
      <c r="E3861" s="19"/>
    </row>
    <row r="3862" spans="5:5" s="22" customFormat="1" ht="13.8" x14ac:dyDescent="0.3">
      <c r="E3862" s="19"/>
    </row>
    <row r="3863" spans="5:5" s="22" customFormat="1" ht="13.8" x14ac:dyDescent="0.3">
      <c r="E3863" s="19"/>
    </row>
    <row r="3864" spans="5:5" s="22" customFormat="1" ht="13.8" x14ac:dyDescent="0.3">
      <c r="E3864" s="19"/>
    </row>
    <row r="3865" spans="5:5" s="22" customFormat="1" ht="13.8" x14ac:dyDescent="0.3">
      <c r="E3865" s="19"/>
    </row>
    <row r="3866" spans="5:5" s="22" customFormat="1" ht="13.8" x14ac:dyDescent="0.3">
      <c r="E3866" s="19"/>
    </row>
    <row r="3867" spans="5:5" s="22" customFormat="1" ht="13.8" x14ac:dyDescent="0.3">
      <c r="E3867" s="19"/>
    </row>
    <row r="3868" spans="5:5" s="22" customFormat="1" ht="13.8" x14ac:dyDescent="0.3">
      <c r="E3868" s="19"/>
    </row>
    <row r="3869" spans="5:5" s="22" customFormat="1" ht="13.8" x14ac:dyDescent="0.3">
      <c r="E3869" s="19"/>
    </row>
    <row r="3870" spans="5:5" s="22" customFormat="1" ht="13.8" x14ac:dyDescent="0.3">
      <c r="E3870" s="19"/>
    </row>
    <row r="3871" spans="5:5" s="22" customFormat="1" ht="13.8" x14ac:dyDescent="0.3">
      <c r="E3871" s="19"/>
    </row>
    <row r="3872" spans="5:5" s="22" customFormat="1" ht="13.8" x14ac:dyDescent="0.3">
      <c r="E3872" s="19"/>
    </row>
    <row r="3873" spans="5:5" s="22" customFormat="1" ht="13.8" x14ac:dyDescent="0.3">
      <c r="E3873" s="19"/>
    </row>
    <row r="3874" spans="5:5" s="22" customFormat="1" ht="13.8" x14ac:dyDescent="0.3">
      <c r="E3874" s="19"/>
    </row>
    <row r="3875" spans="5:5" s="22" customFormat="1" ht="13.8" x14ac:dyDescent="0.3">
      <c r="E3875" s="19"/>
    </row>
    <row r="3876" spans="5:5" s="22" customFormat="1" ht="13.8" x14ac:dyDescent="0.3">
      <c r="E3876" s="19"/>
    </row>
    <row r="3877" spans="5:5" s="22" customFormat="1" ht="13.8" x14ac:dyDescent="0.3">
      <c r="E3877" s="19"/>
    </row>
    <row r="3878" spans="5:5" s="22" customFormat="1" ht="13.8" x14ac:dyDescent="0.3">
      <c r="E3878" s="19"/>
    </row>
    <row r="3879" spans="5:5" s="22" customFormat="1" ht="13.8" x14ac:dyDescent="0.3">
      <c r="E3879" s="19"/>
    </row>
    <row r="3880" spans="5:5" s="22" customFormat="1" ht="13.8" x14ac:dyDescent="0.3">
      <c r="E3880" s="19"/>
    </row>
    <row r="3881" spans="5:5" s="22" customFormat="1" ht="13.8" x14ac:dyDescent="0.3">
      <c r="E3881" s="19"/>
    </row>
    <row r="3882" spans="5:5" s="22" customFormat="1" ht="13.8" x14ac:dyDescent="0.3">
      <c r="E3882" s="19"/>
    </row>
    <row r="3883" spans="5:5" s="22" customFormat="1" ht="13.8" x14ac:dyDescent="0.3">
      <c r="E3883" s="19"/>
    </row>
    <row r="3884" spans="5:5" s="22" customFormat="1" ht="13.8" x14ac:dyDescent="0.3">
      <c r="E3884" s="19"/>
    </row>
    <row r="3885" spans="5:5" s="22" customFormat="1" ht="13.8" x14ac:dyDescent="0.3">
      <c r="E3885" s="19"/>
    </row>
    <row r="3886" spans="5:5" s="22" customFormat="1" ht="13.8" x14ac:dyDescent="0.3">
      <c r="E3886" s="19"/>
    </row>
    <row r="3887" spans="5:5" s="22" customFormat="1" ht="13.8" x14ac:dyDescent="0.3">
      <c r="E3887" s="19"/>
    </row>
    <row r="3888" spans="5:5" s="22" customFormat="1" ht="13.8" x14ac:dyDescent="0.3">
      <c r="E3888" s="19"/>
    </row>
    <row r="3889" spans="5:5" s="22" customFormat="1" ht="13.8" x14ac:dyDescent="0.3">
      <c r="E3889" s="19"/>
    </row>
    <row r="3890" spans="5:5" s="22" customFormat="1" ht="13.8" x14ac:dyDescent="0.3">
      <c r="E3890" s="19"/>
    </row>
    <row r="3891" spans="5:5" s="22" customFormat="1" ht="13.8" x14ac:dyDescent="0.3">
      <c r="E3891" s="19"/>
    </row>
    <row r="3892" spans="5:5" s="22" customFormat="1" ht="13.8" x14ac:dyDescent="0.3">
      <c r="E3892" s="19"/>
    </row>
    <row r="3893" spans="5:5" s="22" customFormat="1" ht="13.8" x14ac:dyDescent="0.3">
      <c r="E3893" s="19"/>
    </row>
    <row r="3894" spans="5:5" s="22" customFormat="1" ht="13.8" x14ac:dyDescent="0.3">
      <c r="E3894" s="19"/>
    </row>
    <row r="3895" spans="5:5" s="22" customFormat="1" ht="13.8" x14ac:dyDescent="0.3">
      <c r="E3895" s="19"/>
    </row>
  </sheetData>
  <sheetProtection password="CB75" sheet="1" objects="1" scenarios="1"/>
  <mergeCells count="2">
    <mergeCell ref="A1:G1"/>
    <mergeCell ref="A3:E3"/>
  </mergeCells>
  <phoneticPr fontId="4" type="noConversion"/>
  <printOptions horizontalCentered="1"/>
  <pageMargins left="0" right="0" top="0.98425196850393704" bottom="0.59055118110236227" header="0.39370078740157483" footer="0.39370078740157483"/>
  <pageSetup paperSize="9" orientation="portrait" r:id="rId1"/>
  <headerFooter alignWithMargins="0">
    <oddFooter>&amp;CPage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250"/>
  <sheetViews>
    <sheetView view="pageBreakPreview" zoomScaleNormal="100" zoomScaleSheetLayoutView="100" workbookViewId="0">
      <pane ySplit="5" topLeftCell="A6" activePane="bottomLeft" state="frozenSplit"/>
      <selection activeCell="D25" sqref="D25"/>
      <selection pane="bottomLeft" activeCell="H1" sqref="H1"/>
    </sheetView>
  </sheetViews>
  <sheetFormatPr baseColWidth="10" defaultColWidth="8" defaultRowHeight="13.2" x14ac:dyDescent="0.3"/>
  <cols>
    <col min="1" max="1" width="4.44140625" style="66" customWidth="1"/>
    <col min="2" max="2" width="2" style="64" customWidth="1"/>
    <col min="3" max="3" width="6" style="64" customWidth="1"/>
    <col min="4" max="4" width="53.44140625" style="64" customWidth="1"/>
    <col min="5" max="5" width="12.6640625" style="130" customWidth="1"/>
    <col min="6" max="6" width="10.88671875" style="130" customWidth="1"/>
    <col min="7" max="7" width="10.6640625" style="70" customWidth="1"/>
    <col min="8" max="16384" width="8" style="66"/>
  </cols>
  <sheetData>
    <row r="1" spans="1:7" ht="17.399999999999999" x14ac:dyDescent="0.25">
      <c r="A1" s="531" t="s">
        <v>351</v>
      </c>
      <c r="B1" s="531"/>
      <c r="C1" s="531"/>
      <c r="D1" s="531"/>
      <c r="E1" s="531"/>
      <c r="F1" s="531"/>
      <c r="G1" s="531"/>
    </row>
    <row r="2" spans="1:7" ht="14.25" customHeight="1" x14ac:dyDescent="0.25">
      <c r="A2" s="275"/>
      <c r="B2" s="275"/>
      <c r="C2" s="275"/>
      <c r="D2" s="275"/>
      <c r="E2" s="275"/>
      <c r="F2" s="275"/>
      <c r="G2" s="275"/>
    </row>
    <row r="3" spans="1:7" ht="17.399999999999999" x14ac:dyDescent="0.25">
      <c r="A3" s="541" t="str">
        <f>"EXERCICE "&amp;'1-Don. générales-Algemene geg.'!D6</f>
        <v>EXERCICE N-1</v>
      </c>
      <c r="B3" s="541"/>
      <c r="C3" s="541"/>
      <c r="D3" s="541"/>
      <c r="E3" s="541"/>
      <c r="F3" s="275"/>
      <c r="G3" s="275"/>
    </row>
    <row r="4" spans="1:7" ht="10.5" customHeight="1" x14ac:dyDescent="0.25">
      <c r="E4" s="278"/>
      <c r="F4" s="278"/>
      <c r="G4" s="279"/>
    </row>
    <row r="5" spans="1:7" ht="26.4" x14ac:dyDescent="0.25">
      <c r="A5" s="91" t="s">
        <v>750</v>
      </c>
      <c r="D5" s="71"/>
      <c r="E5" s="92" t="s">
        <v>751</v>
      </c>
      <c r="F5" s="93" t="s">
        <v>752</v>
      </c>
      <c r="G5" s="1" t="s">
        <v>112</v>
      </c>
    </row>
    <row r="6" spans="1:7" s="22" customFormat="1" ht="9.75" customHeight="1" x14ac:dyDescent="0.3"/>
    <row r="7" spans="1:7" x14ac:dyDescent="0.3">
      <c r="A7" s="62">
        <v>61</v>
      </c>
      <c r="B7" s="63" t="s">
        <v>43</v>
      </c>
      <c r="D7" s="71"/>
      <c r="E7" s="94">
        <f>E9+E18+E29+E38+E46+E56+E63+E113+E117</f>
        <v>0</v>
      </c>
      <c r="F7" s="95">
        <f>F9+F18+F29+F38+F46+F56+F63+F113+F117</f>
        <v>0</v>
      </c>
      <c r="G7" s="36">
        <f>SUM(E7:F7)</f>
        <v>0</v>
      </c>
    </row>
    <row r="8" spans="1:7" s="22" customFormat="1" ht="9.75" customHeight="1" x14ac:dyDescent="0.3">
      <c r="E8"/>
      <c r="F8"/>
      <c r="G8"/>
    </row>
    <row r="9" spans="1:7" x14ac:dyDescent="0.3">
      <c r="B9" s="63" t="s">
        <v>44</v>
      </c>
      <c r="C9" s="63"/>
      <c r="D9" s="71"/>
      <c r="E9" s="36">
        <f>SUM(E10:E16)</f>
        <v>0</v>
      </c>
      <c r="F9" s="36">
        <f>SUM(F10:F16)</f>
        <v>0</v>
      </c>
      <c r="G9" s="96">
        <f>SUM(E9:F9)</f>
        <v>0</v>
      </c>
    </row>
    <row r="10" spans="1:7" x14ac:dyDescent="0.3">
      <c r="C10" s="67">
        <v>6100</v>
      </c>
      <c r="D10" s="68" t="s">
        <v>45</v>
      </c>
      <c r="E10" s="290">
        <v>0</v>
      </c>
      <c r="F10" s="290">
        <v>0</v>
      </c>
      <c r="G10" s="65">
        <f>SUM(E10:F10)</f>
        <v>0</v>
      </c>
    </row>
    <row r="11" spans="1:7" x14ac:dyDescent="0.3">
      <c r="C11" s="67">
        <v>6101</v>
      </c>
      <c r="D11" s="68" t="s">
        <v>46</v>
      </c>
      <c r="E11" s="290">
        <v>0</v>
      </c>
      <c r="F11" s="290">
        <v>0</v>
      </c>
      <c r="G11" s="65">
        <f t="shared" ref="G11:G16" si="0">SUM(E11:F11)</f>
        <v>0</v>
      </c>
    </row>
    <row r="12" spans="1:7" x14ac:dyDescent="0.3">
      <c r="C12" s="67">
        <v>6102</v>
      </c>
      <c r="D12" s="68" t="s">
        <v>47</v>
      </c>
      <c r="E12" s="290">
        <v>0</v>
      </c>
      <c r="F12" s="290">
        <v>0</v>
      </c>
      <c r="G12" s="65">
        <f t="shared" si="0"/>
        <v>0</v>
      </c>
    </row>
    <row r="13" spans="1:7" x14ac:dyDescent="0.3">
      <c r="C13" s="67">
        <v>6103</v>
      </c>
      <c r="D13" s="68" t="s">
        <v>48</v>
      </c>
      <c r="E13" s="290">
        <v>0</v>
      </c>
      <c r="F13" s="290">
        <v>0</v>
      </c>
      <c r="G13" s="65">
        <f t="shared" si="0"/>
        <v>0</v>
      </c>
    </row>
    <row r="14" spans="1:7" x14ac:dyDescent="0.3">
      <c r="C14" s="67">
        <v>6104</v>
      </c>
      <c r="D14" s="68" t="s">
        <v>49</v>
      </c>
      <c r="E14" s="290">
        <v>0</v>
      </c>
      <c r="F14" s="290">
        <v>0</v>
      </c>
      <c r="G14" s="65">
        <f t="shared" si="0"/>
        <v>0</v>
      </c>
    </row>
    <row r="15" spans="1:7" x14ac:dyDescent="0.3">
      <c r="C15" s="67">
        <v>6105</v>
      </c>
      <c r="D15" s="68" t="s">
        <v>50</v>
      </c>
      <c r="E15" s="290">
        <v>0</v>
      </c>
      <c r="F15" s="290">
        <v>0</v>
      </c>
      <c r="G15" s="65">
        <f t="shared" si="0"/>
        <v>0</v>
      </c>
    </row>
    <row r="16" spans="1:7" x14ac:dyDescent="0.3">
      <c r="C16" s="67">
        <v>6109</v>
      </c>
      <c r="D16" s="68" t="s">
        <v>51</v>
      </c>
      <c r="E16" s="290">
        <v>0</v>
      </c>
      <c r="F16" s="290">
        <v>0</v>
      </c>
      <c r="G16" s="65">
        <f t="shared" si="0"/>
        <v>0</v>
      </c>
    </row>
    <row r="17" spans="2:7" s="22" customFormat="1" ht="9.75" customHeight="1" x14ac:dyDescent="0.3">
      <c r="E17"/>
      <c r="F17"/>
      <c r="G17"/>
    </row>
    <row r="18" spans="2:7" x14ac:dyDescent="0.3">
      <c r="B18" s="63" t="s">
        <v>52</v>
      </c>
      <c r="C18" s="63"/>
      <c r="D18" s="71"/>
      <c r="E18" s="36">
        <f>SUM(E19:E27)</f>
        <v>0</v>
      </c>
      <c r="F18" s="36">
        <f>SUM(F19:F27)</f>
        <v>0</v>
      </c>
      <c r="G18" s="36">
        <f>SUM(E18:F18)</f>
        <v>0</v>
      </c>
    </row>
    <row r="19" spans="2:7" ht="12.75" customHeight="1" x14ac:dyDescent="0.3">
      <c r="C19" s="67">
        <v>6110</v>
      </c>
      <c r="D19" s="68" t="s">
        <v>53</v>
      </c>
      <c r="E19" s="290">
        <v>0</v>
      </c>
      <c r="F19" s="290">
        <v>0</v>
      </c>
      <c r="G19" s="65">
        <f>SUM(E19:F19)</f>
        <v>0</v>
      </c>
    </row>
    <row r="20" spans="2:7" x14ac:dyDescent="0.3">
      <c r="C20" s="67">
        <v>6111</v>
      </c>
      <c r="D20" s="68" t="s">
        <v>54</v>
      </c>
      <c r="E20" s="290">
        <v>0</v>
      </c>
      <c r="F20" s="290">
        <v>0</v>
      </c>
      <c r="G20" s="65">
        <f t="shared" ref="G20:G34" si="1">SUM(E20:F20)</f>
        <v>0</v>
      </c>
    </row>
    <row r="21" spans="2:7" x14ac:dyDescent="0.3">
      <c r="C21" s="67">
        <v>6112</v>
      </c>
      <c r="D21" s="68" t="s">
        <v>55</v>
      </c>
      <c r="E21" s="290">
        <v>0</v>
      </c>
      <c r="F21" s="290">
        <v>0</v>
      </c>
      <c r="G21" s="65">
        <f t="shared" si="1"/>
        <v>0</v>
      </c>
    </row>
    <row r="22" spans="2:7" x14ac:dyDescent="0.3">
      <c r="C22" s="67">
        <v>6113</v>
      </c>
      <c r="D22" s="68" t="s">
        <v>56</v>
      </c>
      <c r="E22" s="290">
        <v>0</v>
      </c>
      <c r="F22" s="290">
        <v>0</v>
      </c>
      <c r="G22" s="65">
        <f t="shared" si="1"/>
        <v>0</v>
      </c>
    </row>
    <row r="23" spans="2:7" x14ac:dyDescent="0.3">
      <c r="C23" s="67">
        <v>6114</v>
      </c>
      <c r="D23" s="68" t="s">
        <v>57</v>
      </c>
      <c r="E23" s="290">
        <v>0</v>
      </c>
      <c r="F23" s="290">
        <v>0</v>
      </c>
      <c r="G23" s="65">
        <f t="shared" si="1"/>
        <v>0</v>
      </c>
    </row>
    <row r="24" spans="2:7" x14ac:dyDescent="0.3">
      <c r="C24" s="67">
        <v>6115</v>
      </c>
      <c r="D24" s="68" t="s">
        <v>58</v>
      </c>
      <c r="E24" s="290">
        <v>0</v>
      </c>
      <c r="F24" s="290">
        <v>0</v>
      </c>
      <c r="G24" s="65">
        <f t="shared" si="1"/>
        <v>0</v>
      </c>
    </row>
    <row r="25" spans="2:7" x14ac:dyDescent="0.3">
      <c r="C25" s="67">
        <v>6116</v>
      </c>
      <c r="D25" s="68" t="s">
        <v>59</v>
      </c>
      <c r="E25" s="290">
        <v>0</v>
      </c>
      <c r="F25" s="290">
        <v>0</v>
      </c>
      <c r="G25" s="65">
        <f t="shared" si="1"/>
        <v>0</v>
      </c>
    </row>
    <row r="26" spans="2:7" x14ac:dyDescent="0.3">
      <c r="C26" s="67">
        <v>6117</v>
      </c>
      <c r="D26" s="68" t="s">
        <v>60</v>
      </c>
      <c r="E26" s="290">
        <v>0</v>
      </c>
      <c r="F26" s="290">
        <v>0</v>
      </c>
      <c r="G26" s="65">
        <f t="shared" si="1"/>
        <v>0</v>
      </c>
    </row>
    <row r="27" spans="2:7" x14ac:dyDescent="0.3">
      <c r="C27" s="67">
        <v>6119</v>
      </c>
      <c r="D27" s="68" t="s">
        <v>61</v>
      </c>
      <c r="E27" s="290">
        <v>0</v>
      </c>
      <c r="F27" s="290">
        <v>0</v>
      </c>
      <c r="G27" s="65">
        <f t="shared" si="1"/>
        <v>0</v>
      </c>
    </row>
    <row r="28" spans="2:7" s="22" customFormat="1" ht="9.75" customHeight="1" x14ac:dyDescent="0.3">
      <c r="E28"/>
      <c r="F28"/>
      <c r="G28"/>
    </row>
    <row r="29" spans="2:7" x14ac:dyDescent="0.3">
      <c r="B29" s="63" t="s">
        <v>62</v>
      </c>
      <c r="C29" s="63"/>
      <c r="D29" s="71"/>
      <c r="E29" s="36">
        <f>SUM(E30:E36)</f>
        <v>0</v>
      </c>
      <c r="F29" s="36">
        <f>SUM(F30:F36)</f>
        <v>0</v>
      </c>
      <c r="G29" s="65">
        <f>SUM(E29:F29)</f>
        <v>0</v>
      </c>
    </row>
    <row r="30" spans="2:7" x14ac:dyDescent="0.3">
      <c r="C30" s="67">
        <v>6120</v>
      </c>
      <c r="D30" s="68" t="s">
        <v>63</v>
      </c>
      <c r="E30" s="290">
        <v>0</v>
      </c>
      <c r="F30" s="290">
        <v>0</v>
      </c>
      <c r="G30" s="65">
        <f t="shared" si="1"/>
        <v>0</v>
      </c>
    </row>
    <row r="31" spans="2:7" x14ac:dyDescent="0.3">
      <c r="C31" s="67">
        <v>6121</v>
      </c>
      <c r="D31" s="68" t="s">
        <v>64</v>
      </c>
      <c r="E31" s="290">
        <v>0</v>
      </c>
      <c r="F31" s="290">
        <v>0</v>
      </c>
      <c r="G31" s="65">
        <f t="shared" si="1"/>
        <v>0</v>
      </c>
    </row>
    <row r="32" spans="2:7" x14ac:dyDescent="0.3">
      <c r="C32" s="67">
        <v>6122</v>
      </c>
      <c r="D32" s="68" t="s">
        <v>65</v>
      </c>
      <c r="E32" s="290">
        <v>0</v>
      </c>
      <c r="F32" s="290">
        <v>0</v>
      </c>
      <c r="G32" s="65">
        <f t="shared" si="1"/>
        <v>0</v>
      </c>
    </row>
    <row r="33" spans="2:7" x14ac:dyDescent="0.3">
      <c r="C33" s="67">
        <v>6123</v>
      </c>
      <c r="D33" s="68" t="s">
        <v>66</v>
      </c>
      <c r="E33" s="290">
        <v>0</v>
      </c>
      <c r="F33" s="290">
        <v>0</v>
      </c>
      <c r="G33" s="65">
        <f t="shared" si="1"/>
        <v>0</v>
      </c>
    </row>
    <row r="34" spans="2:7" x14ac:dyDescent="0.3">
      <c r="C34" s="67">
        <v>6124</v>
      </c>
      <c r="D34" s="68" t="s">
        <v>67</v>
      </c>
      <c r="E34" s="290">
        <v>0</v>
      </c>
      <c r="F34" s="290">
        <v>0</v>
      </c>
      <c r="G34" s="65">
        <f t="shared" si="1"/>
        <v>0</v>
      </c>
    </row>
    <row r="35" spans="2:7" x14ac:dyDescent="0.3">
      <c r="C35" s="67">
        <v>6125</v>
      </c>
      <c r="D35" s="68" t="s">
        <v>68</v>
      </c>
      <c r="E35" s="290">
        <v>0</v>
      </c>
      <c r="F35" s="290">
        <v>0</v>
      </c>
      <c r="G35" s="65">
        <f>SUM(E35:F35)</f>
        <v>0</v>
      </c>
    </row>
    <row r="36" spans="2:7" x14ac:dyDescent="0.3">
      <c r="C36" s="67">
        <v>6129</v>
      </c>
      <c r="D36" s="68" t="s">
        <v>69</v>
      </c>
      <c r="E36" s="290">
        <v>0</v>
      </c>
      <c r="F36" s="290">
        <v>0</v>
      </c>
      <c r="G36" s="65">
        <f t="shared" ref="G36:G126" si="2">SUM(E36:F36)</f>
        <v>0</v>
      </c>
    </row>
    <row r="37" spans="2:7" s="22" customFormat="1" ht="9.75" customHeight="1" x14ac:dyDescent="0.3">
      <c r="E37"/>
      <c r="F37"/>
      <c r="G37"/>
    </row>
    <row r="38" spans="2:7" x14ac:dyDescent="0.3">
      <c r="B38" s="63" t="s">
        <v>70</v>
      </c>
      <c r="C38" s="63"/>
      <c r="D38" s="71"/>
      <c r="E38" s="36">
        <f>SUM(E39:E44)</f>
        <v>0</v>
      </c>
      <c r="F38" s="36">
        <f>SUM(F39:F44)</f>
        <v>0</v>
      </c>
      <c r="G38" s="36">
        <f t="shared" si="2"/>
        <v>0</v>
      </c>
    </row>
    <row r="39" spans="2:7" x14ac:dyDescent="0.3">
      <c r="C39" s="67">
        <v>6130</v>
      </c>
      <c r="D39" s="68" t="s">
        <v>71</v>
      </c>
      <c r="E39" s="290">
        <v>0</v>
      </c>
      <c r="F39" s="290">
        <v>0</v>
      </c>
      <c r="G39" s="65">
        <f t="shared" si="2"/>
        <v>0</v>
      </c>
    </row>
    <row r="40" spans="2:7" x14ac:dyDescent="0.3">
      <c r="C40" s="67">
        <v>6131</v>
      </c>
      <c r="D40" s="68" t="s">
        <v>72</v>
      </c>
      <c r="E40" s="290">
        <v>0</v>
      </c>
      <c r="F40" s="290">
        <v>0</v>
      </c>
      <c r="G40" s="65">
        <f t="shared" si="2"/>
        <v>0</v>
      </c>
    </row>
    <row r="41" spans="2:7" x14ac:dyDescent="0.3">
      <c r="C41" s="67">
        <v>6132</v>
      </c>
      <c r="D41" s="68" t="s">
        <v>73</v>
      </c>
      <c r="E41" s="290">
        <v>0</v>
      </c>
      <c r="F41" s="290">
        <v>0</v>
      </c>
      <c r="G41" s="65">
        <f t="shared" si="2"/>
        <v>0</v>
      </c>
    </row>
    <row r="42" spans="2:7" x14ac:dyDescent="0.3">
      <c r="C42" s="67">
        <v>6133</v>
      </c>
      <c r="D42" s="68" t="s">
        <v>74</v>
      </c>
      <c r="E42" s="290">
        <v>0</v>
      </c>
      <c r="F42" s="290">
        <v>0</v>
      </c>
      <c r="G42" s="65">
        <f t="shared" si="2"/>
        <v>0</v>
      </c>
    </row>
    <row r="43" spans="2:7" x14ac:dyDescent="0.3">
      <c r="C43" s="67">
        <v>6134</v>
      </c>
      <c r="D43" s="68" t="s">
        <v>75</v>
      </c>
      <c r="E43" s="290">
        <v>0</v>
      </c>
      <c r="F43" s="290">
        <v>0</v>
      </c>
      <c r="G43" s="65">
        <f t="shared" si="2"/>
        <v>0</v>
      </c>
    </row>
    <row r="44" spans="2:7" x14ac:dyDescent="0.3">
      <c r="C44" s="67">
        <v>6139</v>
      </c>
      <c r="D44" s="68" t="s">
        <v>76</v>
      </c>
      <c r="E44" s="290">
        <v>0</v>
      </c>
      <c r="F44" s="290">
        <v>0</v>
      </c>
      <c r="G44" s="65">
        <f t="shared" si="2"/>
        <v>0</v>
      </c>
    </row>
    <row r="45" spans="2:7" s="22" customFormat="1" ht="9.75" customHeight="1" x14ac:dyDescent="0.3">
      <c r="E45"/>
      <c r="F45"/>
      <c r="G45"/>
    </row>
    <row r="46" spans="2:7" x14ac:dyDescent="0.3">
      <c r="B46" s="63" t="s">
        <v>77</v>
      </c>
      <c r="C46" s="63"/>
      <c r="D46" s="71"/>
      <c r="E46" s="36">
        <f>SUM(E47:E54)</f>
        <v>0</v>
      </c>
      <c r="F46" s="36">
        <f>SUM(F47:F54)</f>
        <v>0</v>
      </c>
      <c r="G46" s="36">
        <f t="shared" si="2"/>
        <v>0</v>
      </c>
    </row>
    <row r="47" spans="2:7" x14ac:dyDescent="0.3">
      <c r="C47" s="67">
        <v>6140</v>
      </c>
      <c r="D47" s="68" t="s">
        <v>78</v>
      </c>
      <c r="E47" s="290">
        <v>0</v>
      </c>
      <c r="F47" s="290">
        <v>0</v>
      </c>
      <c r="G47" s="65">
        <f t="shared" si="2"/>
        <v>0</v>
      </c>
    </row>
    <row r="48" spans="2:7" x14ac:dyDescent="0.3">
      <c r="C48" s="67">
        <v>6141</v>
      </c>
      <c r="D48" s="68" t="s">
        <v>79</v>
      </c>
      <c r="E48" s="290">
        <v>0</v>
      </c>
      <c r="F48" s="290">
        <v>0</v>
      </c>
      <c r="G48" s="65">
        <f t="shared" si="2"/>
        <v>0</v>
      </c>
    </row>
    <row r="49" spans="1:7" x14ac:dyDescent="0.3">
      <c r="C49" s="67">
        <v>6142</v>
      </c>
      <c r="D49" s="68" t="s">
        <v>80</v>
      </c>
      <c r="E49" s="290">
        <v>0</v>
      </c>
      <c r="F49" s="290">
        <v>0</v>
      </c>
      <c r="G49" s="65">
        <f t="shared" si="2"/>
        <v>0</v>
      </c>
    </row>
    <row r="50" spans="1:7" x14ac:dyDescent="0.3">
      <c r="C50" s="67">
        <v>6143</v>
      </c>
      <c r="D50" s="68" t="s">
        <v>81</v>
      </c>
      <c r="E50" s="290">
        <v>0</v>
      </c>
      <c r="F50" s="290">
        <v>0</v>
      </c>
      <c r="G50" s="65">
        <f t="shared" si="2"/>
        <v>0</v>
      </c>
    </row>
    <row r="51" spans="1:7" x14ac:dyDescent="0.3">
      <c r="C51" s="67">
        <v>6144</v>
      </c>
      <c r="D51" s="68" t="s">
        <v>82</v>
      </c>
      <c r="E51" s="290">
        <v>0</v>
      </c>
      <c r="F51" s="290">
        <v>0</v>
      </c>
      <c r="G51" s="65">
        <f t="shared" si="2"/>
        <v>0</v>
      </c>
    </row>
    <row r="52" spans="1:7" x14ac:dyDescent="0.3">
      <c r="C52" s="67">
        <v>6145</v>
      </c>
      <c r="D52" s="68" t="s">
        <v>83</v>
      </c>
      <c r="E52" s="290">
        <v>0</v>
      </c>
      <c r="F52" s="290">
        <v>0</v>
      </c>
      <c r="G52" s="65">
        <f t="shared" si="2"/>
        <v>0</v>
      </c>
    </row>
    <row r="53" spans="1:7" x14ac:dyDescent="0.3">
      <c r="C53" s="67">
        <v>6146</v>
      </c>
      <c r="D53" s="68" t="s">
        <v>84</v>
      </c>
      <c r="E53" s="290">
        <v>0</v>
      </c>
      <c r="F53" s="290">
        <v>0</v>
      </c>
      <c r="G53" s="65">
        <f t="shared" si="2"/>
        <v>0</v>
      </c>
    </row>
    <row r="54" spans="1:7" x14ac:dyDescent="0.3">
      <c r="C54" s="67">
        <v>6149</v>
      </c>
      <c r="D54" s="68" t="s">
        <v>85</v>
      </c>
      <c r="E54" s="290">
        <v>0</v>
      </c>
      <c r="F54" s="290">
        <v>0</v>
      </c>
      <c r="G54" s="65">
        <f t="shared" si="2"/>
        <v>0</v>
      </c>
    </row>
    <row r="55" spans="1:7" s="22" customFormat="1" ht="9.75" customHeight="1" x14ac:dyDescent="0.3">
      <c r="E55"/>
      <c r="F55"/>
      <c r="G55"/>
    </row>
    <row r="56" spans="1:7" x14ac:dyDescent="0.3">
      <c r="B56" s="63" t="s">
        <v>86</v>
      </c>
      <c r="C56" s="63"/>
      <c r="D56" s="71"/>
      <c r="E56" s="36">
        <f>SUM(E57:E59)</f>
        <v>0</v>
      </c>
      <c r="F56" s="36">
        <f>SUM(F57:F59)</f>
        <v>0</v>
      </c>
      <c r="G56" s="36">
        <f>SUM(E56:F56)</f>
        <v>0</v>
      </c>
    </row>
    <row r="57" spans="1:7" x14ac:dyDescent="0.3">
      <c r="C57" s="67">
        <v>6151</v>
      </c>
      <c r="D57" s="68" t="s">
        <v>88</v>
      </c>
      <c r="E57" s="290">
        <v>0</v>
      </c>
      <c r="F57" s="290">
        <v>0</v>
      </c>
      <c r="G57" s="65">
        <f t="shared" si="2"/>
        <v>0</v>
      </c>
    </row>
    <row r="58" spans="1:7" x14ac:dyDescent="0.3">
      <c r="C58" s="67">
        <v>6152</v>
      </c>
      <c r="D58" s="68" t="s">
        <v>89</v>
      </c>
      <c r="E58" s="290">
        <v>0</v>
      </c>
      <c r="F58" s="290">
        <v>0</v>
      </c>
      <c r="G58" s="65">
        <f t="shared" si="2"/>
        <v>0</v>
      </c>
    </row>
    <row r="59" spans="1:7" x14ac:dyDescent="0.3">
      <c r="C59" s="67">
        <v>6153</v>
      </c>
      <c r="D59" s="68" t="s">
        <v>87</v>
      </c>
      <c r="E59" s="290">
        <v>0</v>
      </c>
      <c r="F59" s="290">
        <v>0</v>
      </c>
      <c r="G59" s="65">
        <f t="shared" si="2"/>
        <v>0</v>
      </c>
    </row>
    <row r="60" spans="1:7" s="22" customFormat="1" ht="9.75" customHeight="1" x14ac:dyDescent="0.3">
      <c r="E60"/>
      <c r="F60"/>
      <c r="G60"/>
    </row>
    <row r="61" spans="1:7" ht="26.4" x14ac:dyDescent="0.25">
      <c r="A61" s="91"/>
      <c r="D61" s="71"/>
      <c r="E61" s="92" t="s">
        <v>847</v>
      </c>
      <c r="F61" s="93" t="s">
        <v>848</v>
      </c>
      <c r="G61" s="1" t="s">
        <v>849</v>
      </c>
    </row>
    <row r="62" spans="1:7" s="22" customFormat="1" ht="9.75" customHeight="1" x14ac:dyDescent="0.3">
      <c r="E62"/>
      <c r="F62"/>
      <c r="G62"/>
    </row>
    <row r="63" spans="1:7" ht="25.5" customHeight="1" x14ac:dyDescent="0.25">
      <c r="B63" s="553" t="s">
        <v>90</v>
      </c>
      <c r="C63" s="553"/>
      <c r="D63" s="556"/>
      <c r="E63" s="97">
        <f>E65+E70+E74+E79+E82+E85+E89+E102+E105+E109</f>
        <v>0</v>
      </c>
      <c r="F63" s="97">
        <f>F65+F70+F74+F79+F82+F85+F89+F102+F105+F109</f>
        <v>0</v>
      </c>
      <c r="G63" s="98">
        <f>SUM(E63:F63)</f>
        <v>0</v>
      </c>
    </row>
    <row r="64" spans="1:7" s="22" customFormat="1" ht="9.75" customHeight="1" x14ac:dyDescent="0.3">
      <c r="E64"/>
      <c r="F64"/>
      <c r="G64"/>
    </row>
    <row r="65" spans="2:7" x14ac:dyDescent="0.3">
      <c r="B65" s="64" t="s">
        <v>803</v>
      </c>
      <c r="D65" s="71"/>
      <c r="E65" s="36">
        <f>SUM(E66:E68)</f>
        <v>0</v>
      </c>
      <c r="F65" s="36">
        <f>SUM(F66:F68)</f>
        <v>0</v>
      </c>
      <c r="G65" s="36">
        <f>SUM(E65:F65)</f>
        <v>0</v>
      </c>
    </row>
    <row r="66" spans="2:7" x14ac:dyDescent="0.3">
      <c r="C66" s="67">
        <v>616020</v>
      </c>
      <c r="D66" s="68" t="s">
        <v>91</v>
      </c>
      <c r="E66" s="290">
        <v>0</v>
      </c>
      <c r="F66" s="290">
        <v>0</v>
      </c>
      <c r="G66" s="65">
        <f t="shared" si="2"/>
        <v>0</v>
      </c>
    </row>
    <row r="67" spans="2:7" x14ac:dyDescent="0.3">
      <c r="C67" s="67">
        <v>616021</v>
      </c>
      <c r="D67" s="68" t="s">
        <v>92</v>
      </c>
      <c r="E67" s="290">
        <v>0</v>
      </c>
      <c r="F67" s="290">
        <v>0</v>
      </c>
      <c r="G67" s="65">
        <f t="shared" si="2"/>
        <v>0</v>
      </c>
    </row>
    <row r="68" spans="2:7" x14ac:dyDescent="0.3">
      <c r="C68" s="67">
        <v>616029</v>
      </c>
      <c r="D68" s="68" t="s">
        <v>93</v>
      </c>
      <c r="E68" s="290">
        <v>0</v>
      </c>
      <c r="F68" s="290">
        <v>0</v>
      </c>
      <c r="G68" s="65">
        <f t="shared" si="2"/>
        <v>0</v>
      </c>
    </row>
    <row r="69" spans="2:7" s="22" customFormat="1" ht="9.75" customHeight="1" x14ac:dyDescent="0.3">
      <c r="E69"/>
      <c r="F69"/>
      <c r="G69"/>
    </row>
    <row r="70" spans="2:7" x14ac:dyDescent="0.3">
      <c r="B70" s="64" t="s">
        <v>804</v>
      </c>
      <c r="D70" s="71"/>
      <c r="E70" s="36">
        <f>SUM(E71:E72)</f>
        <v>0</v>
      </c>
      <c r="F70" s="36">
        <f>SUM(F71:F72)</f>
        <v>0</v>
      </c>
      <c r="G70" s="36">
        <f>SUM(E70:F70)</f>
        <v>0</v>
      </c>
    </row>
    <row r="71" spans="2:7" x14ac:dyDescent="0.3">
      <c r="C71" s="67">
        <v>616030</v>
      </c>
      <c r="D71" s="68" t="s">
        <v>94</v>
      </c>
      <c r="E71" s="290">
        <v>0</v>
      </c>
      <c r="F71" s="290">
        <v>0</v>
      </c>
      <c r="G71" s="65">
        <f t="shared" si="2"/>
        <v>0</v>
      </c>
    </row>
    <row r="72" spans="2:7" x14ac:dyDescent="0.3">
      <c r="C72" s="67">
        <v>616039</v>
      </c>
      <c r="D72" s="68" t="s">
        <v>95</v>
      </c>
      <c r="E72" s="290">
        <v>0</v>
      </c>
      <c r="F72" s="290">
        <v>0</v>
      </c>
      <c r="G72" s="65">
        <f t="shared" si="2"/>
        <v>0</v>
      </c>
    </row>
    <row r="73" spans="2:7" s="22" customFormat="1" ht="9.75" customHeight="1" x14ac:dyDescent="0.3">
      <c r="E73"/>
      <c r="F73"/>
      <c r="G73"/>
    </row>
    <row r="74" spans="2:7" ht="13.8" x14ac:dyDescent="0.3">
      <c r="B74" s="548" t="s">
        <v>805</v>
      </c>
      <c r="C74" s="549"/>
      <c r="D74" s="550"/>
      <c r="E74" s="36">
        <f>SUM(E75:E77)</f>
        <v>0</v>
      </c>
      <c r="F74" s="36">
        <f>SUM(F75:F77)</f>
        <v>0</v>
      </c>
      <c r="G74" s="36">
        <f>SUM(E74:F74)</f>
        <v>0</v>
      </c>
    </row>
    <row r="75" spans="2:7" x14ac:dyDescent="0.3">
      <c r="C75" s="67">
        <v>616040</v>
      </c>
      <c r="D75" s="68" t="s">
        <v>91</v>
      </c>
      <c r="E75" s="290">
        <v>0</v>
      </c>
      <c r="F75" s="290">
        <v>0</v>
      </c>
      <c r="G75" s="65">
        <f t="shared" si="2"/>
        <v>0</v>
      </c>
    </row>
    <row r="76" spans="2:7" x14ac:dyDescent="0.3">
      <c r="C76" s="67">
        <v>616041</v>
      </c>
      <c r="D76" s="68" t="s">
        <v>92</v>
      </c>
      <c r="E76" s="290">
        <v>0</v>
      </c>
      <c r="F76" s="290">
        <v>0</v>
      </c>
      <c r="G76" s="65">
        <f t="shared" si="2"/>
        <v>0</v>
      </c>
    </row>
    <row r="77" spans="2:7" x14ac:dyDescent="0.3">
      <c r="C77" s="67">
        <v>616049</v>
      </c>
      <c r="D77" s="68" t="s">
        <v>93</v>
      </c>
      <c r="E77" s="290">
        <v>0</v>
      </c>
      <c r="F77" s="290">
        <v>0</v>
      </c>
      <c r="G77" s="65">
        <f t="shared" si="2"/>
        <v>0</v>
      </c>
    </row>
    <row r="78" spans="2:7" s="22" customFormat="1" ht="9.75" customHeight="1" x14ac:dyDescent="0.3">
      <c r="E78"/>
      <c r="F78"/>
      <c r="G78"/>
    </row>
    <row r="79" spans="2:7" x14ac:dyDescent="0.3">
      <c r="B79" s="548" t="s">
        <v>806</v>
      </c>
      <c r="C79" s="551"/>
      <c r="D79" s="552"/>
      <c r="E79" s="36">
        <f>SUM(E80:E80)</f>
        <v>0</v>
      </c>
      <c r="F79" s="36">
        <f>SUM(F80:F80)</f>
        <v>0</v>
      </c>
      <c r="G79" s="36">
        <f>SUM(E79:F79)</f>
        <v>0</v>
      </c>
    </row>
    <row r="80" spans="2:7" x14ac:dyDescent="0.3">
      <c r="C80" s="67">
        <v>61605</v>
      </c>
      <c r="D80" s="68" t="s">
        <v>683</v>
      </c>
      <c r="E80" s="290">
        <v>0</v>
      </c>
      <c r="F80" s="290">
        <v>0</v>
      </c>
      <c r="G80" s="65">
        <f>SUM(E80:F80)</f>
        <v>0</v>
      </c>
    </row>
    <row r="81" spans="2:7" s="22" customFormat="1" ht="9.75" customHeight="1" x14ac:dyDescent="0.3">
      <c r="E81"/>
      <c r="F81"/>
      <c r="G81"/>
    </row>
    <row r="82" spans="2:7" x14ac:dyDescent="0.3">
      <c r="B82" s="64" t="s">
        <v>96</v>
      </c>
      <c r="D82" s="99"/>
      <c r="E82" s="36">
        <f>SUM(E83:E83)</f>
        <v>0</v>
      </c>
      <c r="F82" s="36">
        <f>SUM(F83:F83)</f>
        <v>0</v>
      </c>
      <c r="G82" s="36">
        <f>SUM(G83:G83)</f>
        <v>0</v>
      </c>
    </row>
    <row r="83" spans="2:7" x14ac:dyDescent="0.3">
      <c r="C83" s="67">
        <v>6161</v>
      </c>
      <c r="D83" s="68" t="s">
        <v>97</v>
      </c>
      <c r="E83" s="290">
        <v>0</v>
      </c>
      <c r="F83" s="290">
        <v>0</v>
      </c>
      <c r="G83" s="65">
        <f t="shared" si="2"/>
        <v>0</v>
      </c>
    </row>
    <row r="84" spans="2:7" s="22" customFormat="1" ht="9.75" customHeight="1" x14ac:dyDescent="0.3">
      <c r="E84"/>
      <c r="F84"/>
      <c r="G84"/>
    </row>
    <row r="85" spans="2:7" x14ac:dyDescent="0.3">
      <c r="B85" s="64" t="s">
        <v>98</v>
      </c>
      <c r="D85" s="99"/>
      <c r="E85" s="36">
        <f>SUM(E86:E87)</f>
        <v>0</v>
      </c>
      <c r="F85" s="36">
        <f>SUM(F86:F87)</f>
        <v>0</v>
      </c>
      <c r="G85" s="36">
        <f t="shared" si="2"/>
        <v>0</v>
      </c>
    </row>
    <row r="86" spans="2:7" x14ac:dyDescent="0.3">
      <c r="C86" s="67">
        <v>61620</v>
      </c>
      <c r="D86" s="68" t="s">
        <v>684</v>
      </c>
      <c r="E86" s="290">
        <v>0</v>
      </c>
      <c r="F86" s="290">
        <v>0</v>
      </c>
      <c r="G86" s="65">
        <f t="shared" si="2"/>
        <v>0</v>
      </c>
    </row>
    <row r="87" spans="2:7" x14ac:dyDescent="0.3">
      <c r="C87" s="67">
        <v>61621</v>
      </c>
      <c r="D87" s="68" t="s">
        <v>685</v>
      </c>
      <c r="E87" s="290">
        <v>0</v>
      </c>
      <c r="F87" s="290">
        <v>0</v>
      </c>
      <c r="G87" s="65">
        <f t="shared" si="2"/>
        <v>0</v>
      </c>
    </row>
    <row r="88" spans="2:7" s="22" customFormat="1" ht="9.75" customHeight="1" x14ac:dyDescent="0.3">
      <c r="E88"/>
      <c r="F88"/>
      <c r="G88"/>
    </row>
    <row r="89" spans="2:7" x14ac:dyDescent="0.3">
      <c r="B89" s="64" t="s">
        <v>99</v>
      </c>
      <c r="D89" s="99"/>
      <c r="E89" s="36">
        <f>SUM(E90:E100)</f>
        <v>0</v>
      </c>
      <c r="F89" s="36">
        <f>SUM(F90:F100)</f>
        <v>0</v>
      </c>
      <c r="G89" s="36">
        <f t="shared" si="2"/>
        <v>0</v>
      </c>
    </row>
    <row r="90" spans="2:7" x14ac:dyDescent="0.3">
      <c r="C90" s="67">
        <v>61630</v>
      </c>
      <c r="D90" s="68" t="s">
        <v>100</v>
      </c>
      <c r="E90" s="290">
        <v>0</v>
      </c>
      <c r="F90" s="290">
        <v>0</v>
      </c>
      <c r="G90" s="65">
        <f t="shared" si="2"/>
        <v>0</v>
      </c>
    </row>
    <row r="91" spans="2:7" x14ac:dyDescent="0.3">
      <c r="C91" s="67">
        <v>616310</v>
      </c>
      <c r="D91" s="68" t="s">
        <v>101</v>
      </c>
      <c r="E91" s="290">
        <v>0</v>
      </c>
      <c r="F91" s="290">
        <v>0</v>
      </c>
      <c r="G91" s="65">
        <f t="shared" si="2"/>
        <v>0</v>
      </c>
    </row>
    <row r="92" spans="2:7" x14ac:dyDescent="0.3">
      <c r="C92" s="67">
        <v>616311</v>
      </c>
      <c r="D92" s="68" t="s">
        <v>102</v>
      </c>
      <c r="E92" s="290">
        <v>0</v>
      </c>
      <c r="F92" s="290">
        <v>0</v>
      </c>
      <c r="G92" s="65">
        <f t="shared" si="2"/>
        <v>0</v>
      </c>
    </row>
    <row r="93" spans="2:7" x14ac:dyDescent="0.3">
      <c r="C93" s="67">
        <v>616312</v>
      </c>
      <c r="D93" s="68" t="s">
        <v>103</v>
      </c>
      <c r="E93" s="290">
        <v>0</v>
      </c>
      <c r="F93" s="290">
        <v>0</v>
      </c>
      <c r="G93" s="65">
        <f t="shared" si="2"/>
        <v>0</v>
      </c>
    </row>
    <row r="94" spans="2:7" x14ac:dyDescent="0.3">
      <c r="C94" s="67">
        <v>616320</v>
      </c>
      <c r="D94" s="68" t="s">
        <v>812</v>
      </c>
      <c r="E94" s="290">
        <v>0</v>
      </c>
      <c r="F94" s="290">
        <v>0</v>
      </c>
      <c r="G94" s="65">
        <f t="shared" si="2"/>
        <v>0</v>
      </c>
    </row>
    <row r="95" spans="2:7" x14ac:dyDescent="0.3">
      <c r="C95" s="67">
        <v>61633</v>
      </c>
      <c r="D95" s="68" t="s">
        <v>104</v>
      </c>
      <c r="E95" s="290">
        <v>0</v>
      </c>
      <c r="F95" s="290">
        <v>0</v>
      </c>
      <c r="G95" s="65">
        <f t="shared" si="2"/>
        <v>0</v>
      </c>
    </row>
    <row r="96" spans="2:7" x14ac:dyDescent="0.3">
      <c r="C96" s="67">
        <v>61634</v>
      </c>
      <c r="D96" s="68" t="s">
        <v>105</v>
      </c>
      <c r="E96" s="290">
        <v>0</v>
      </c>
      <c r="F96" s="290">
        <v>0</v>
      </c>
      <c r="G96" s="65">
        <f t="shared" si="2"/>
        <v>0</v>
      </c>
    </row>
    <row r="97" spans="2:7" x14ac:dyDescent="0.3">
      <c r="C97" s="67">
        <v>61635</v>
      </c>
      <c r="D97" s="68" t="s">
        <v>106</v>
      </c>
      <c r="E97" s="290">
        <v>0</v>
      </c>
      <c r="F97" s="290">
        <v>0</v>
      </c>
      <c r="G97" s="65">
        <f t="shared" si="2"/>
        <v>0</v>
      </c>
    </row>
    <row r="98" spans="2:7" x14ac:dyDescent="0.3">
      <c r="C98" s="67">
        <v>61636</v>
      </c>
      <c r="D98" s="68" t="s">
        <v>107</v>
      </c>
      <c r="E98" s="290">
        <v>0</v>
      </c>
      <c r="F98" s="290">
        <v>0</v>
      </c>
      <c r="G98" s="65">
        <f t="shared" si="2"/>
        <v>0</v>
      </c>
    </row>
    <row r="99" spans="2:7" x14ac:dyDescent="0.3">
      <c r="C99" s="67">
        <v>61637</v>
      </c>
      <c r="D99" s="68" t="s">
        <v>108</v>
      </c>
      <c r="E99" s="290">
        <v>0</v>
      </c>
      <c r="F99" s="290">
        <v>0</v>
      </c>
      <c r="G99" s="65">
        <f t="shared" si="2"/>
        <v>0</v>
      </c>
    </row>
    <row r="100" spans="2:7" x14ac:dyDescent="0.3">
      <c r="C100" s="67">
        <v>61639</v>
      </c>
      <c r="D100" s="68" t="s">
        <v>109</v>
      </c>
      <c r="E100" s="290">
        <v>0</v>
      </c>
      <c r="F100" s="290">
        <v>0</v>
      </c>
      <c r="G100" s="65">
        <f t="shared" si="2"/>
        <v>0</v>
      </c>
    </row>
    <row r="101" spans="2:7" s="22" customFormat="1" ht="9.75" customHeight="1" x14ac:dyDescent="0.3">
      <c r="E101"/>
      <c r="F101"/>
      <c r="G101"/>
    </row>
    <row r="102" spans="2:7" x14ac:dyDescent="0.3">
      <c r="B102" s="64" t="s">
        <v>110</v>
      </c>
      <c r="D102" s="99"/>
      <c r="E102" s="36">
        <f>SUM(E103:E103)</f>
        <v>0</v>
      </c>
      <c r="F102" s="36">
        <f>SUM(F103:F103)</f>
        <v>0</v>
      </c>
      <c r="G102" s="36">
        <f>SUM(G103:G103)</f>
        <v>0</v>
      </c>
    </row>
    <row r="103" spans="2:7" x14ac:dyDescent="0.3">
      <c r="C103" s="67">
        <v>6164</v>
      </c>
      <c r="D103" s="68" t="s">
        <v>111</v>
      </c>
      <c r="E103" s="290">
        <v>0</v>
      </c>
      <c r="F103" s="290">
        <v>0</v>
      </c>
      <c r="G103" s="65">
        <f t="shared" si="2"/>
        <v>0</v>
      </c>
    </row>
    <row r="104" spans="2:7" s="22" customFormat="1" ht="9.75" customHeight="1" x14ac:dyDescent="0.3">
      <c r="E104"/>
      <c r="F104"/>
      <c r="G104"/>
    </row>
    <row r="105" spans="2:7" x14ac:dyDescent="0.3">
      <c r="B105" s="64" t="s">
        <v>113</v>
      </c>
      <c r="D105" s="99"/>
      <c r="E105" s="36">
        <f>SUM(E106:E107)</f>
        <v>0</v>
      </c>
      <c r="F105" s="36">
        <f>SUM(F106:F107)</f>
        <v>0</v>
      </c>
      <c r="G105" s="36">
        <f t="shared" si="2"/>
        <v>0</v>
      </c>
    </row>
    <row r="106" spans="2:7" ht="12.75" customHeight="1" x14ac:dyDescent="0.3">
      <c r="C106" s="67">
        <v>61650</v>
      </c>
      <c r="D106" s="68" t="s">
        <v>114</v>
      </c>
      <c r="E106" s="290">
        <v>0</v>
      </c>
      <c r="F106" s="290">
        <v>0</v>
      </c>
      <c r="G106" s="65">
        <f t="shared" si="2"/>
        <v>0</v>
      </c>
    </row>
    <row r="107" spans="2:7" x14ac:dyDescent="0.3">
      <c r="C107" s="67">
        <v>61651</v>
      </c>
      <c r="D107" s="68" t="s">
        <v>115</v>
      </c>
      <c r="E107" s="290">
        <v>0</v>
      </c>
      <c r="F107" s="290">
        <v>0</v>
      </c>
      <c r="G107" s="65">
        <f t="shared" si="2"/>
        <v>0</v>
      </c>
    </row>
    <row r="108" spans="2:7" s="22" customFormat="1" ht="9.75" customHeight="1" x14ac:dyDescent="0.3">
      <c r="E108"/>
      <c r="F108"/>
      <c r="G108"/>
    </row>
    <row r="109" spans="2:7" x14ac:dyDescent="0.3">
      <c r="B109" s="64" t="s">
        <v>116</v>
      </c>
      <c r="D109" s="99"/>
      <c r="E109" s="36">
        <f>SUM(E110:E111)</f>
        <v>0</v>
      </c>
      <c r="F109" s="36">
        <f>SUM(F110:F111)</f>
        <v>0</v>
      </c>
      <c r="G109" s="36">
        <f t="shared" si="2"/>
        <v>0</v>
      </c>
    </row>
    <row r="110" spans="2:7" ht="12.75" customHeight="1" x14ac:dyDescent="0.3">
      <c r="C110" s="67">
        <v>61660</v>
      </c>
      <c r="D110" s="68" t="s">
        <v>117</v>
      </c>
      <c r="E110" s="290">
        <v>0</v>
      </c>
      <c r="F110" s="290">
        <v>0</v>
      </c>
      <c r="G110" s="65">
        <f t="shared" si="2"/>
        <v>0</v>
      </c>
    </row>
    <row r="111" spans="2:7" ht="12.75" customHeight="1" x14ac:dyDescent="0.3">
      <c r="C111" s="67">
        <v>61661</v>
      </c>
      <c r="D111" s="68" t="s">
        <v>118</v>
      </c>
      <c r="E111" s="290">
        <v>0</v>
      </c>
      <c r="F111" s="290">
        <v>0</v>
      </c>
      <c r="G111" s="65">
        <f t="shared" si="2"/>
        <v>0</v>
      </c>
    </row>
    <row r="112" spans="2:7" s="22" customFormat="1" ht="9.75" customHeight="1" x14ac:dyDescent="0.3">
      <c r="E112"/>
      <c r="F112"/>
      <c r="G112"/>
    </row>
    <row r="113" spans="1:7" ht="13.8" x14ac:dyDescent="0.3">
      <c r="B113" s="553" t="s">
        <v>119</v>
      </c>
      <c r="C113" s="554"/>
      <c r="D113" s="555"/>
      <c r="E113" s="36">
        <f>SUM(E114:E115)</f>
        <v>0</v>
      </c>
      <c r="F113" s="36">
        <f>SUM(F114:F115)</f>
        <v>0</v>
      </c>
      <c r="G113" s="36">
        <f t="shared" si="2"/>
        <v>0</v>
      </c>
    </row>
    <row r="114" spans="1:7" x14ac:dyDescent="0.3">
      <c r="C114" s="67">
        <v>6171</v>
      </c>
      <c r="D114" s="68" t="s">
        <v>807</v>
      </c>
      <c r="E114" s="290">
        <v>0</v>
      </c>
      <c r="F114" s="290">
        <v>0</v>
      </c>
      <c r="G114" s="65">
        <f t="shared" si="2"/>
        <v>0</v>
      </c>
    </row>
    <row r="115" spans="1:7" x14ac:dyDescent="0.3">
      <c r="C115" s="67">
        <v>6172</v>
      </c>
      <c r="D115" s="68" t="s">
        <v>120</v>
      </c>
      <c r="E115" s="290">
        <v>0</v>
      </c>
      <c r="F115" s="290">
        <v>0</v>
      </c>
      <c r="G115" s="65">
        <f t="shared" si="2"/>
        <v>0</v>
      </c>
    </row>
    <row r="116" spans="1:7" s="22" customFormat="1" ht="9.75" customHeight="1" x14ac:dyDescent="0.3">
      <c r="E116"/>
      <c r="F116"/>
      <c r="G116"/>
    </row>
    <row r="117" spans="1:7" ht="12.75" customHeight="1" x14ac:dyDescent="0.3">
      <c r="B117" s="63" t="s">
        <v>121</v>
      </c>
      <c r="C117" s="63"/>
      <c r="D117" s="100"/>
      <c r="E117" s="36">
        <f>SUM(E118:E118)</f>
        <v>0</v>
      </c>
      <c r="F117" s="36">
        <f>SUM(F118:F118)</f>
        <v>0</v>
      </c>
      <c r="G117" s="36">
        <f t="shared" si="2"/>
        <v>0</v>
      </c>
    </row>
    <row r="118" spans="1:7" x14ac:dyDescent="0.3">
      <c r="C118" s="67">
        <v>6180</v>
      </c>
      <c r="D118" s="68" t="s">
        <v>122</v>
      </c>
      <c r="E118" s="290">
        <v>0</v>
      </c>
      <c r="F118" s="290">
        <v>0</v>
      </c>
      <c r="G118" s="65">
        <f t="shared" si="2"/>
        <v>0</v>
      </c>
    </row>
    <row r="119" spans="1:7" s="22" customFormat="1" ht="9.75" customHeight="1" x14ac:dyDescent="0.3">
      <c r="E119"/>
      <c r="F119"/>
      <c r="G119"/>
    </row>
    <row r="120" spans="1:7" ht="26.4" x14ac:dyDescent="0.25">
      <c r="A120" s="91"/>
      <c r="D120" s="71"/>
      <c r="E120" s="92" t="s">
        <v>847</v>
      </c>
      <c r="F120" s="93" t="s">
        <v>848</v>
      </c>
      <c r="G120" s="1" t="s">
        <v>849</v>
      </c>
    </row>
    <row r="121" spans="1:7" s="22" customFormat="1" ht="9.75" customHeight="1" x14ac:dyDescent="0.3">
      <c r="E121"/>
      <c r="F121"/>
      <c r="G121"/>
    </row>
    <row r="122" spans="1:7" x14ac:dyDescent="0.3">
      <c r="A122" s="62">
        <v>62</v>
      </c>
      <c r="B122" s="63" t="s">
        <v>123</v>
      </c>
      <c r="D122" s="71"/>
      <c r="E122" s="36">
        <f>E124+E129+E133+E138+E141+E144+E148+E161+E164+E168</f>
        <v>0</v>
      </c>
      <c r="F122" s="36">
        <f>F124+F129+F133+F138+F141+F144+F148+F161+F164+F168</f>
        <v>0</v>
      </c>
      <c r="G122" s="65">
        <f t="shared" si="2"/>
        <v>0</v>
      </c>
    </row>
    <row r="123" spans="1:7" s="22" customFormat="1" ht="9.75" customHeight="1" x14ac:dyDescent="0.3">
      <c r="E123"/>
      <c r="F123"/>
      <c r="G123"/>
    </row>
    <row r="124" spans="1:7" x14ac:dyDescent="0.3">
      <c r="B124" s="63" t="s">
        <v>808</v>
      </c>
      <c r="C124" s="63"/>
      <c r="D124" s="71"/>
      <c r="E124" s="36">
        <f>SUM(E125:E127)</f>
        <v>0</v>
      </c>
      <c r="F124" s="36">
        <f>SUM(F125:F127)</f>
        <v>0</v>
      </c>
      <c r="G124" s="36">
        <f>SUM(E124:F124)</f>
        <v>0</v>
      </c>
    </row>
    <row r="125" spans="1:7" x14ac:dyDescent="0.3">
      <c r="C125" s="67">
        <v>62020</v>
      </c>
      <c r="D125" s="68" t="s">
        <v>91</v>
      </c>
      <c r="E125" s="290">
        <v>0</v>
      </c>
      <c r="F125" s="290">
        <v>0</v>
      </c>
      <c r="G125" s="65">
        <f t="shared" si="2"/>
        <v>0</v>
      </c>
    </row>
    <row r="126" spans="1:7" x14ac:dyDescent="0.3">
      <c r="C126" s="67">
        <v>62021</v>
      </c>
      <c r="D126" s="68" t="s">
        <v>92</v>
      </c>
      <c r="E126" s="290">
        <v>0</v>
      </c>
      <c r="F126" s="290">
        <v>0</v>
      </c>
      <c r="G126" s="65">
        <f t="shared" si="2"/>
        <v>0</v>
      </c>
    </row>
    <row r="127" spans="1:7" x14ac:dyDescent="0.3">
      <c r="C127" s="67">
        <v>62029</v>
      </c>
      <c r="D127" s="68" t="s">
        <v>93</v>
      </c>
      <c r="E127" s="290">
        <v>0</v>
      </c>
      <c r="F127" s="290">
        <v>0</v>
      </c>
      <c r="G127" s="65">
        <f t="shared" ref="G127:G197" si="3">SUM(E127:F127)</f>
        <v>0</v>
      </c>
    </row>
    <row r="128" spans="1:7" s="22" customFormat="1" ht="9.75" customHeight="1" x14ac:dyDescent="0.3">
      <c r="E128"/>
      <c r="F128"/>
      <c r="G128"/>
    </row>
    <row r="129" spans="2:7" x14ac:dyDescent="0.3">
      <c r="B129" s="63" t="s">
        <v>809</v>
      </c>
      <c r="C129" s="63"/>
      <c r="D129" s="71"/>
      <c r="E129" s="36">
        <f>SUM(E130:E131)</f>
        <v>0</v>
      </c>
      <c r="F129" s="36">
        <f>SUM(F130:F131)</f>
        <v>0</v>
      </c>
      <c r="G129" s="36">
        <f>SUM(E129:F129)</f>
        <v>0</v>
      </c>
    </row>
    <row r="130" spans="2:7" x14ac:dyDescent="0.3">
      <c r="C130" s="67">
        <v>62030</v>
      </c>
      <c r="D130" s="68" t="s">
        <v>91</v>
      </c>
      <c r="E130" s="290">
        <v>0</v>
      </c>
      <c r="F130" s="290">
        <v>0</v>
      </c>
      <c r="G130" s="65">
        <f t="shared" si="3"/>
        <v>0</v>
      </c>
    </row>
    <row r="131" spans="2:7" x14ac:dyDescent="0.3">
      <c r="C131" s="67">
        <v>62039</v>
      </c>
      <c r="D131" s="68" t="s">
        <v>93</v>
      </c>
      <c r="E131" s="290">
        <v>0</v>
      </c>
      <c r="F131" s="290">
        <v>0</v>
      </c>
      <c r="G131" s="65">
        <f t="shared" si="3"/>
        <v>0</v>
      </c>
    </row>
    <row r="132" spans="2:7" s="22" customFormat="1" ht="9.75" customHeight="1" x14ac:dyDescent="0.3">
      <c r="E132"/>
      <c r="F132"/>
      <c r="G132"/>
    </row>
    <row r="133" spans="2:7" ht="13.8" x14ac:dyDescent="0.3">
      <c r="B133" s="553" t="s">
        <v>810</v>
      </c>
      <c r="C133" s="554"/>
      <c r="D133" s="555"/>
      <c r="E133" s="36">
        <f>SUM(E134:E136)</f>
        <v>0</v>
      </c>
      <c r="F133" s="36">
        <f>SUM(F134:F136)</f>
        <v>0</v>
      </c>
      <c r="G133" s="36">
        <f>SUM(E133:F133)</f>
        <v>0</v>
      </c>
    </row>
    <row r="134" spans="2:7" x14ac:dyDescent="0.3">
      <c r="C134" s="67">
        <v>62040</v>
      </c>
      <c r="D134" s="68" t="s">
        <v>91</v>
      </c>
      <c r="E134" s="290">
        <v>0</v>
      </c>
      <c r="F134" s="290">
        <v>0</v>
      </c>
      <c r="G134" s="65">
        <f t="shared" si="3"/>
        <v>0</v>
      </c>
    </row>
    <row r="135" spans="2:7" x14ac:dyDescent="0.3">
      <c r="C135" s="67">
        <v>62041</v>
      </c>
      <c r="D135" s="68" t="s">
        <v>92</v>
      </c>
      <c r="E135" s="290">
        <v>0</v>
      </c>
      <c r="F135" s="290">
        <v>0</v>
      </c>
      <c r="G135" s="65">
        <f t="shared" si="3"/>
        <v>0</v>
      </c>
    </row>
    <row r="136" spans="2:7" x14ac:dyDescent="0.3">
      <c r="C136" s="67">
        <v>62049</v>
      </c>
      <c r="D136" s="68" t="s">
        <v>93</v>
      </c>
      <c r="E136" s="290">
        <v>0</v>
      </c>
      <c r="F136" s="290">
        <v>0</v>
      </c>
      <c r="G136" s="65">
        <f t="shared" si="3"/>
        <v>0</v>
      </c>
    </row>
    <row r="137" spans="2:7" s="22" customFormat="1" ht="9.75" customHeight="1" x14ac:dyDescent="0.3">
      <c r="E137"/>
      <c r="F137"/>
      <c r="G137"/>
    </row>
    <row r="138" spans="2:7" ht="13.8" x14ac:dyDescent="0.3">
      <c r="B138" s="553" t="s">
        <v>811</v>
      </c>
      <c r="C138" s="554"/>
      <c r="D138" s="555"/>
      <c r="E138" s="36">
        <f>SUM(E139:E139)</f>
        <v>0</v>
      </c>
      <c r="F138" s="36">
        <f>SUM(F139:F139)</f>
        <v>0</v>
      </c>
      <c r="G138" s="36">
        <f>SUM(E138:F138)</f>
        <v>0</v>
      </c>
    </row>
    <row r="139" spans="2:7" x14ac:dyDescent="0.3">
      <c r="B139" s="63"/>
      <c r="C139" s="67">
        <v>6205</v>
      </c>
      <c r="D139" s="68" t="s">
        <v>683</v>
      </c>
      <c r="E139" s="290">
        <v>0</v>
      </c>
      <c r="F139" s="290">
        <v>0</v>
      </c>
      <c r="G139" s="65">
        <f>SUM(E139:F139)</f>
        <v>0</v>
      </c>
    </row>
    <row r="140" spans="2:7" s="22" customFormat="1" ht="9.75" customHeight="1" x14ac:dyDescent="0.3">
      <c r="E140"/>
      <c r="F140"/>
      <c r="G140"/>
    </row>
    <row r="141" spans="2:7" x14ac:dyDescent="0.3">
      <c r="B141" s="63" t="s">
        <v>124</v>
      </c>
      <c r="C141" s="63"/>
      <c r="D141" s="71"/>
      <c r="E141" s="36">
        <f>SUM(E142:E142)</f>
        <v>0</v>
      </c>
      <c r="F141" s="36">
        <f>SUM(F142:F142)</f>
        <v>0</v>
      </c>
      <c r="G141" s="36">
        <f>SUM(G142:G142)</f>
        <v>0</v>
      </c>
    </row>
    <row r="142" spans="2:7" x14ac:dyDescent="0.3">
      <c r="B142" s="63"/>
      <c r="C142" s="67">
        <v>621</v>
      </c>
      <c r="D142" s="68" t="s">
        <v>125</v>
      </c>
      <c r="E142" s="290">
        <v>0</v>
      </c>
      <c r="F142" s="290">
        <v>0</v>
      </c>
      <c r="G142" s="65">
        <f>SUM(E142:F142)</f>
        <v>0</v>
      </c>
    </row>
    <row r="143" spans="2:7" s="22" customFormat="1" ht="9.75" customHeight="1" x14ac:dyDescent="0.3">
      <c r="E143"/>
      <c r="F143"/>
      <c r="G143"/>
    </row>
    <row r="144" spans="2:7" x14ac:dyDescent="0.3">
      <c r="B144" s="63" t="s">
        <v>126</v>
      </c>
      <c r="C144" s="63"/>
      <c r="D144" s="71"/>
      <c r="E144" s="36">
        <f>SUM(E145:E146)</f>
        <v>0</v>
      </c>
      <c r="F144" s="36">
        <f>SUM(F145:F146)</f>
        <v>0</v>
      </c>
      <c r="G144" s="36">
        <f t="shared" si="3"/>
        <v>0</v>
      </c>
    </row>
    <row r="145" spans="2:7" x14ac:dyDescent="0.3">
      <c r="C145" s="67">
        <v>6220</v>
      </c>
      <c r="D145" s="68" t="s">
        <v>684</v>
      </c>
      <c r="E145" s="290">
        <v>0</v>
      </c>
      <c r="F145" s="290">
        <v>0</v>
      </c>
      <c r="G145" s="65">
        <f t="shared" si="3"/>
        <v>0</v>
      </c>
    </row>
    <row r="146" spans="2:7" x14ac:dyDescent="0.3">
      <c r="C146" s="67">
        <v>6221</v>
      </c>
      <c r="D146" s="68" t="s">
        <v>685</v>
      </c>
      <c r="E146" s="290">
        <v>0</v>
      </c>
      <c r="F146" s="290">
        <v>0</v>
      </c>
      <c r="G146" s="65">
        <f t="shared" si="3"/>
        <v>0</v>
      </c>
    </row>
    <row r="147" spans="2:7" s="22" customFormat="1" ht="9.75" customHeight="1" x14ac:dyDescent="0.3">
      <c r="E147"/>
      <c r="F147"/>
      <c r="G147"/>
    </row>
    <row r="148" spans="2:7" x14ac:dyDescent="0.3">
      <c r="B148" s="63" t="s">
        <v>127</v>
      </c>
      <c r="C148" s="63"/>
      <c r="D148" s="71"/>
      <c r="E148" s="36">
        <f>SUM(E149:E159)</f>
        <v>0</v>
      </c>
      <c r="F148" s="36">
        <f>SUM(F149:F159)</f>
        <v>0</v>
      </c>
      <c r="G148" s="36">
        <f>SUM(E148:F148)</f>
        <v>0</v>
      </c>
    </row>
    <row r="149" spans="2:7" x14ac:dyDescent="0.3">
      <c r="C149" s="67">
        <v>6230</v>
      </c>
      <c r="D149" s="68" t="s">
        <v>100</v>
      </c>
      <c r="E149" s="290">
        <v>0</v>
      </c>
      <c r="F149" s="290">
        <v>0</v>
      </c>
      <c r="G149" s="65">
        <f t="shared" si="3"/>
        <v>0</v>
      </c>
    </row>
    <row r="150" spans="2:7" x14ac:dyDescent="0.3">
      <c r="C150" s="67">
        <v>62310</v>
      </c>
      <c r="D150" s="68" t="s">
        <v>128</v>
      </c>
      <c r="E150" s="290">
        <v>0</v>
      </c>
      <c r="F150" s="290">
        <v>0</v>
      </c>
      <c r="G150" s="65">
        <f t="shared" si="3"/>
        <v>0</v>
      </c>
    </row>
    <row r="151" spans="2:7" x14ac:dyDescent="0.3">
      <c r="C151" s="67">
        <v>62311</v>
      </c>
      <c r="D151" s="68" t="s">
        <v>102</v>
      </c>
      <c r="E151" s="290">
        <v>0</v>
      </c>
      <c r="F151" s="290">
        <v>0</v>
      </c>
      <c r="G151" s="65">
        <f t="shared" si="3"/>
        <v>0</v>
      </c>
    </row>
    <row r="152" spans="2:7" x14ac:dyDescent="0.3">
      <c r="C152" s="67">
        <v>62312</v>
      </c>
      <c r="D152" s="68" t="s">
        <v>103</v>
      </c>
      <c r="E152" s="290">
        <v>0</v>
      </c>
      <c r="F152" s="290">
        <v>0</v>
      </c>
      <c r="G152" s="65">
        <f t="shared" si="3"/>
        <v>0</v>
      </c>
    </row>
    <row r="153" spans="2:7" x14ac:dyDescent="0.3">
      <c r="C153" s="67">
        <v>62320</v>
      </c>
      <c r="D153" s="68" t="s">
        <v>812</v>
      </c>
      <c r="E153" s="290">
        <v>0</v>
      </c>
      <c r="F153" s="290">
        <v>0</v>
      </c>
      <c r="G153" s="65">
        <f t="shared" si="3"/>
        <v>0</v>
      </c>
    </row>
    <row r="154" spans="2:7" x14ac:dyDescent="0.3">
      <c r="C154" s="67">
        <v>6233</v>
      </c>
      <c r="D154" s="68" t="s">
        <v>104</v>
      </c>
      <c r="E154" s="290">
        <v>0</v>
      </c>
      <c r="F154" s="290">
        <v>0</v>
      </c>
      <c r="G154" s="65">
        <f t="shared" si="3"/>
        <v>0</v>
      </c>
    </row>
    <row r="155" spans="2:7" x14ac:dyDescent="0.3">
      <c r="C155" s="67">
        <v>6234</v>
      </c>
      <c r="D155" s="68" t="s">
        <v>105</v>
      </c>
      <c r="E155" s="290">
        <v>0</v>
      </c>
      <c r="F155" s="290">
        <v>0</v>
      </c>
      <c r="G155" s="65">
        <f t="shared" si="3"/>
        <v>0</v>
      </c>
    </row>
    <row r="156" spans="2:7" x14ac:dyDescent="0.3">
      <c r="C156" s="67">
        <v>6235</v>
      </c>
      <c r="D156" s="68" t="s">
        <v>129</v>
      </c>
      <c r="E156" s="290">
        <v>0</v>
      </c>
      <c r="F156" s="290">
        <v>0</v>
      </c>
      <c r="G156" s="65">
        <f t="shared" si="3"/>
        <v>0</v>
      </c>
    </row>
    <row r="157" spans="2:7" x14ac:dyDescent="0.3">
      <c r="C157" s="67">
        <v>6236</v>
      </c>
      <c r="D157" s="68" t="s">
        <v>107</v>
      </c>
      <c r="E157" s="290">
        <v>0</v>
      </c>
      <c r="F157" s="290">
        <v>0</v>
      </c>
      <c r="G157" s="65">
        <f t="shared" si="3"/>
        <v>0</v>
      </c>
    </row>
    <row r="158" spans="2:7" x14ac:dyDescent="0.3">
      <c r="C158" s="67">
        <v>6237</v>
      </c>
      <c r="D158" s="68" t="s">
        <v>130</v>
      </c>
      <c r="E158" s="290">
        <v>0</v>
      </c>
      <c r="F158" s="290">
        <v>0</v>
      </c>
      <c r="G158" s="65">
        <f t="shared" si="3"/>
        <v>0</v>
      </c>
    </row>
    <row r="159" spans="2:7" x14ac:dyDescent="0.3">
      <c r="C159" s="67">
        <v>6239</v>
      </c>
      <c r="D159" s="68" t="s">
        <v>109</v>
      </c>
      <c r="E159" s="290">
        <v>0</v>
      </c>
      <c r="F159" s="290">
        <v>0</v>
      </c>
      <c r="G159" s="65">
        <f t="shared" si="3"/>
        <v>0</v>
      </c>
    </row>
    <row r="160" spans="2:7" s="22" customFormat="1" ht="9.75" customHeight="1" x14ac:dyDescent="0.3">
      <c r="E160"/>
      <c r="F160"/>
      <c r="G160"/>
    </row>
    <row r="161" spans="1:7" x14ac:dyDescent="0.3">
      <c r="B161" s="63" t="s">
        <v>131</v>
      </c>
      <c r="C161" s="63"/>
      <c r="D161" s="71"/>
      <c r="E161" s="36">
        <f>SUM(E162:E162)</f>
        <v>0</v>
      </c>
      <c r="F161" s="36">
        <f>SUM(F162:F162)</f>
        <v>0</v>
      </c>
      <c r="G161" s="36">
        <f>SUM(G162:G162)</f>
        <v>0</v>
      </c>
    </row>
    <row r="162" spans="1:7" x14ac:dyDescent="0.3">
      <c r="B162" s="63"/>
      <c r="C162" s="67">
        <v>624</v>
      </c>
      <c r="D162" s="68" t="s">
        <v>111</v>
      </c>
      <c r="E162" s="290">
        <v>0</v>
      </c>
      <c r="F162" s="290">
        <v>0</v>
      </c>
      <c r="G162" s="65">
        <f t="shared" si="3"/>
        <v>0</v>
      </c>
    </row>
    <row r="163" spans="1:7" s="22" customFormat="1" ht="9.75" customHeight="1" x14ac:dyDescent="0.3">
      <c r="E163"/>
      <c r="F163"/>
      <c r="G163"/>
    </row>
    <row r="164" spans="1:7" x14ac:dyDescent="0.3">
      <c r="B164" s="63" t="s">
        <v>132</v>
      </c>
      <c r="C164" s="63"/>
      <c r="D164" s="71"/>
      <c r="E164" s="36">
        <f>SUM(E165:E166)</f>
        <v>0</v>
      </c>
      <c r="F164" s="36">
        <f>SUM(F165:F166)</f>
        <v>0</v>
      </c>
      <c r="G164" s="36">
        <f t="shared" si="3"/>
        <v>0</v>
      </c>
    </row>
    <row r="165" spans="1:7" x14ac:dyDescent="0.3">
      <c r="C165" s="67">
        <v>6250</v>
      </c>
      <c r="D165" s="68" t="s">
        <v>133</v>
      </c>
      <c r="E165" s="290">
        <v>0</v>
      </c>
      <c r="F165" s="290">
        <v>0</v>
      </c>
      <c r="G165" s="65">
        <f t="shared" si="3"/>
        <v>0</v>
      </c>
    </row>
    <row r="166" spans="1:7" x14ac:dyDescent="0.3">
      <c r="C166" s="67">
        <v>6251</v>
      </c>
      <c r="D166" s="68" t="s">
        <v>134</v>
      </c>
      <c r="E166" s="290">
        <v>0</v>
      </c>
      <c r="F166" s="290">
        <v>0</v>
      </c>
      <c r="G166" s="65">
        <f t="shared" si="3"/>
        <v>0</v>
      </c>
    </row>
    <row r="167" spans="1:7" s="22" customFormat="1" ht="9.75" customHeight="1" x14ac:dyDescent="0.3">
      <c r="E167"/>
      <c r="F167"/>
      <c r="G167"/>
    </row>
    <row r="168" spans="1:7" ht="12.75" customHeight="1" x14ac:dyDescent="0.3">
      <c r="B168" s="63" t="s">
        <v>135</v>
      </c>
      <c r="C168" s="63"/>
      <c r="D168" s="71"/>
      <c r="E168" s="36">
        <f>SUM(E169:E170)</f>
        <v>0</v>
      </c>
      <c r="F168" s="36">
        <f>SUM(F169:F170)</f>
        <v>0</v>
      </c>
      <c r="G168" s="36">
        <f t="shared" si="3"/>
        <v>0</v>
      </c>
    </row>
    <row r="169" spans="1:7" ht="12.75" customHeight="1" x14ac:dyDescent="0.3">
      <c r="C169" s="67">
        <v>6260</v>
      </c>
      <c r="D169" s="68" t="s">
        <v>117</v>
      </c>
      <c r="E169" s="290">
        <v>0</v>
      </c>
      <c r="F169" s="290">
        <v>0</v>
      </c>
      <c r="G169" s="65">
        <f t="shared" si="3"/>
        <v>0</v>
      </c>
    </row>
    <row r="170" spans="1:7" ht="12.75" customHeight="1" x14ac:dyDescent="0.3">
      <c r="C170" s="67">
        <v>6261</v>
      </c>
      <c r="D170" s="68" t="s">
        <v>118</v>
      </c>
      <c r="E170" s="290">
        <v>0</v>
      </c>
      <c r="F170" s="290">
        <v>0</v>
      </c>
      <c r="G170" s="65">
        <f t="shared" si="3"/>
        <v>0</v>
      </c>
    </row>
    <row r="171" spans="1:7" s="22" customFormat="1" ht="9.75" customHeight="1" x14ac:dyDescent="0.3">
      <c r="E171"/>
      <c r="F171"/>
      <c r="G171"/>
    </row>
    <row r="172" spans="1:7" ht="26.4" x14ac:dyDescent="0.25">
      <c r="A172" s="91"/>
      <c r="D172" s="71"/>
      <c r="E172" s="92" t="s">
        <v>847</v>
      </c>
      <c r="F172" s="93" t="s">
        <v>848</v>
      </c>
      <c r="G172" s="1" t="s">
        <v>849</v>
      </c>
    </row>
    <row r="173" spans="1:7" s="22" customFormat="1" ht="9.75" customHeight="1" x14ac:dyDescent="0.3">
      <c r="E173"/>
      <c r="F173"/>
      <c r="G173"/>
    </row>
    <row r="174" spans="1:7" ht="13.8" x14ac:dyDescent="0.3">
      <c r="A174" s="62">
        <v>63</v>
      </c>
      <c r="B174" s="553" t="s">
        <v>788</v>
      </c>
      <c r="C174" s="554"/>
      <c r="D174" s="555"/>
      <c r="E174" s="36">
        <f>SUM(E175:E185)</f>
        <v>0</v>
      </c>
      <c r="F174" s="36">
        <f>SUM(F175:F185)</f>
        <v>0</v>
      </c>
      <c r="G174" s="65">
        <f>SUM(E174:F174)</f>
        <v>0</v>
      </c>
    </row>
    <row r="175" spans="1:7" s="103" customFormat="1" x14ac:dyDescent="0.3">
      <c r="A175" s="101"/>
      <c r="B175" s="102"/>
      <c r="C175" s="67">
        <v>6300</v>
      </c>
      <c r="D175" s="68" t="s">
        <v>789</v>
      </c>
      <c r="E175" s="290">
        <v>0</v>
      </c>
      <c r="F175" s="290">
        <v>0</v>
      </c>
      <c r="G175" s="65">
        <f>SUM(E175:F175)</f>
        <v>0</v>
      </c>
    </row>
    <row r="176" spans="1:7" s="103" customFormat="1" x14ac:dyDescent="0.3">
      <c r="A176" s="101"/>
      <c r="B176" s="102"/>
      <c r="C176" s="67">
        <v>6301</v>
      </c>
      <c r="D176" s="68" t="s">
        <v>790</v>
      </c>
      <c r="E176" s="290">
        <v>0</v>
      </c>
      <c r="F176" s="290">
        <v>0</v>
      </c>
      <c r="G176" s="65">
        <f t="shared" si="3"/>
        <v>0</v>
      </c>
    </row>
    <row r="177" spans="1:7" s="103" customFormat="1" x14ac:dyDescent="0.3">
      <c r="A177" s="101"/>
      <c r="B177" s="102"/>
      <c r="C177" s="67">
        <v>6302</v>
      </c>
      <c r="D177" s="68" t="s">
        <v>791</v>
      </c>
      <c r="E177" s="290">
        <v>0</v>
      </c>
      <c r="F177" s="290">
        <v>0</v>
      </c>
      <c r="G177" s="65">
        <f t="shared" si="3"/>
        <v>0</v>
      </c>
    </row>
    <row r="178" spans="1:7" s="103" customFormat="1" x14ac:dyDescent="0.3">
      <c r="A178" s="101"/>
      <c r="B178" s="102"/>
      <c r="C178" s="67">
        <v>6308</v>
      </c>
      <c r="D178" s="68" t="s">
        <v>792</v>
      </c>
      <c r="E178" s="290">
        <v>0</v>
      </c>
      <c r="F178" s="290">
        <v>0</v>
      </c>
      <c r="G178" s="65">
        <f t="shared" si="3"/>
        <v>0</v>
      </c>
    </row>
    <row r="179" spans="1:7" s="103" customFormat="1" x14ac:dyDescent="0.3">
      <c r="A179" s="101"/>
      <c r="B179" s="102"/>
      <c r="C179" s="67">
        <v>6309</v>
      </c>
      <c r="D179" s="68" t="s">
        <v>793</v>
      </c>
      <c r="E179" s="290">
        <v>0</v>
      </c>
      <c r="F179" s="290">
        <v>0</v>
      </c>
      <c r="G179" s="65">
        <f t="shared" si="3"/>
        <v>0</v>
      </c>
    </row>
    <row r="180" spans="1:7" x14ac:dyDescent="0.3">
      <c r="C180" s="67">
        <v>6350</v>
      </c>
      <c r="D180" s="68" t="s">
        <v>794</v>
      </c>
      <c r="E180" s="290">
        <v>0</v>
      </c>
      <c r="F180" s="290">
        <v>0</v>
      </c>
      <c r="G180" s="65">
        <f t="shared" si="3"/>
        <v>0</v>
      </c>
    </row>
    <row r="181" spans="1:7" x14ac:dyDescent="0.3">
      <c r="C181" s="67">
        <v>6351</v>
      </c>
      <c r="D181" s="69" t="s">
        <v>802</v>
      </c>
      <c r="E181" s="290">
        <v>0</v>
      </c>
      <c r="F181" s="290">
        <v>0</v>
      </c>
      <c r="G181" s="65">
        <f t="shared" si="3"/>
        <v>0</v>
      </c>
    </row>
    <row r="182" spans="1:7" x14ac:dyDescent="0.3">
      <c r="C182" s="67">
        <v>6360</v>
      </c>
      <c r="D182" s="68" t="s">
        <v>813</v>
      </c>
      <c r="E182" s="290">
        <v>0</v>
      </c>
      <c r="F182" s="290">
        <v>0</v>
      </c>
      <c r="G182" s="65">
        <f t="shared" si="3"/>
        <v>0</v>
      </c>
    </row>
    <row r="183" spans="1:7" x14ac:dyDescent="0.3">
      <c r="C183" s="67">
        <v>6361</v>
      </c>
      <c r="D183" s="68" t="s">
        <v>814</v>
      </c>
      <c r="E183" s="290">
        <v>0</v>
      </c>
      <c r="F183" s="290">
        <v>0</v>
      </c>
      <c r="G183" s="65">
        <f t="shared" si="3"/>
        <v>0</v>
      </c>
    </row>
    <row r="184" spans="1:7" x14ac:dyDescent="0.3">
      <c r="C184" s="67">
        <v>6370</v>
      </c>
      <c r="D184" s="68" t="s">
        <v>815</v>
      </c>
      <c r="E184" s="290">
        <v>0</v>
      </c>
      <c r="F184" s="290">
        <v>0</v>
      </c>
      <c r="G184" s="65">
        <f t="shared" si="3"/>
        <v>0</v>
      </c>
    </row>
    <row r="185" spans="1:7" x14ac:dyDescent="0.3">
      <c r="C185" s="67">
        <v>6371</v>
      </c>
      <c r="D185" s="69" t="s">
        <v>816</v>
      </c>
      <c r="E185" s="290">
        <v>0</v>
      </c>
      <c r="F185" s="290">
        <v>0</v>
      </c>
      <c r="G185" s="65">
        <f t="shared" si="3"/>
        <v>0</v>
      </c>
    </row>
    <row r="186" spans="1:7" s="22" customFormat="1" ht="9.75" customHeight="1" x14ac:dyDescent="0.3">
      <c r="E186"/>
      <c r="F186"/>
      <c r="G186"/>
    </row>
    <row r="187" spans="1:7" x14ac:dyDescent="0.3">
      <c r="A187" s="62">
        <v>64</v>
      </c>
      <c r="B187" s="63" t="s">
        <v>817</v>
      </c>
      <c r="D187" s="71"/>
      <c r="E187" s="36">
        <f>SUM(E188:E191)</f>
        <v>0</v>
      </c>
      <c r="F187" s="36">
        <f>SUM(F188:F191)</f>
        <v>0</v>
      </c>
      <c r="G187" s="65">
        <f>SUM(E187:F187)</f>
        <v>0</v>
      </c>
    </row>
    <row r="188" spans="1:7" x14ac:dyDescent="0.3">
      <c r="C188" s="67">
        <v>640</v>
      </c>
      <c r="D188" s="68" t="s">
        <v>818</v>
      </c>
      <c r="E188" s="290">
        <v>0</v>
      </c>
      <c r="F188" s="290">
        <v>0</v>
      </c>
      <c r="G188" s="65">
        <f t="shared" si="3"/>
        <v>0</v>
      </c>
    </row>
    <row r="189" spans="1:7" x14ac:dyDescent="0.3">
      <c r="C189" s="67">
        <v>641</v>
      </c>
      <c r="D189" s="69" t="s">
        <v>819</v>
      </c>
      <c r="E189" s="290">
        <v>0</v>
      </c>
      <c r="F189" s="290">
        <v>0</v>
      </c>
      <c r="G189" s="65">
        <f t="shared" si="3"/>
        <v>0</v>
      </c>
    </row>
    <row r="190" spans="1:7" x14ac:dyDescent="0.3">
      <c r="C190" s="67" t="s">
        <v>216</v>
      </c>
      <c r="D190" s="68" t="s">
        <v>820</v>
      </c>
      <c r="E190" s="290">
        <v>0</v>
      </c>
      <c r="F190" s="290">
        <v>0</v>
      </c>
      <c r="G190" s="65">
        <f t="shared" si="3"/>
        <v>0</v>
      </c>
    </row>
    <row r="191" spans="1:7" x14ac:dyDescent="0.3">
      <c r="C191" s="67">
        <v>649</v>
      </c>
      <c r="D191" s="69" t="s">
        <v>821</v>
      </c>
      <c r="E191" s="290">
        <v>0</v>
      </c>
      <c r="F191" s="290">
        <v>0</v>
      </c>
      <c r="G191" s="65">
        <f t="shared" si="3"/>
        <v>0</v>
      </c>
    </row>
    <row r="192" spans="1:7" s="22" customFormat="1" ht="9.75" customHeight="1" x14ac:dyDescent="0.3">
      <c r="E192"/>
      <c r="F192"/>
      <c r="G192"/>
    </row>
    <row r="193" spans="1:7" x14ac:dyDescent="0.3">
      <c r="A193" s="62">
        <v>65</v>
      </c>
      <c r="B193" s="63" t="s">
        <v>822</v>
      </c>
      <c r="D193" s="71"/>
      <c r="E193" s="36">
        <f>SUM(E194:E204)</f>
        <v>0</v>
      </c>
      <c r="F193" s="36">
        <f>SUM(F194:F204)</f>
        <v>0</v>
      </c>
      <c r="G193" s="65">
        <f>SUM(E193:F193)</f>
        <v>0</v>
      </c>
    </row>
    <row r="194" spans="1:7" x14ac:dyDescent="0.3">
      <c r="A194" s="62"/>
      <c r="C194" s="67">
        <v>6500</v>
      </c>
      <c r="D194" s="68" t="s">
        <v>686</v>
      </c>
      <c r="E194" s="290">
        <v>0</v>
      </c>
      <c r="F194" s="290">
        <v>0</v>
      </c>
      <c r="G194" s="65">
        <f t="shared" si="3"/>
        <v>0</v>
      </c>
    </row>
    <row r="195" spans="1:7" x14ac:dyDescent="0.3">
      <c r="A195" s="62"/>
      <c r="B195" s="104"/>
      <c r="C195" s="67">
        <v>6501</v>
      </c>
      <c r="D195" s="68" t="s">
        <v>687</v>
      </c>
      <c r="E195" s="290">
        <v>0</v>
      </c>
      <c r="F195" s="290">
        <v>0</v>
      </c>
      <c r="G195" s="65">
        <f t="shared" si="3"/>
        <v>0</v>
      </c>
    </row>
    <row r="196" spans="1:7" x14ac:dyDescent="0.3">
      <c r="A196" s="62"/>
      <c r="C196" s="67">
        <v>6502</v>
      </c>
      <c r="D196" s="68" t="s">
        <v>688</v>
      </c>
      <c r="E196" s="290">
        <v>0</v>
      </c>
      <c r="F196" s="290">
        <v>0</v>
      </c>
      <c r="G196" s="65">
        <f t="shared" si="3"/>
        <v>0</v>
      </c>
    </row>
    <row r="197" spans="1:7" x14ac:dyDescent="0.3">
      <c r="C197" s="67">
        <v>6503</v>
      </c>
      <c r="D197" s="68" t="s">
        <v>689</v>
      </c>
      <c r="E197" s="290">
        <v>0</v>
      </c>
      <c r="F197" s="290">
        <v>0</v>
      </c>
      <c r="G197" s="65">
        <f t="shared" si="3"/>
        <v>0</v>
      </c>
    </row>
    <row r="198" spans="1:7" x14ac:dyDescent="0.3">
      <c r="C198" s="67">
        <v>6504</v>
      </c>
      <c r="D198" s="68" t="s">
        <v>690</v>
      </c>
      <c r="E198" s="290">
        <v>0</v>
      </c>
      <c r="F198" s="290">
        <v>0</v>
      </c>
      <c r="G198" s="65">
        <f t="shared" ref="G198:G225" si="4">SUM(E198:F198)</f>
        <v>0</v>
      </c>
    </row>
    <row r="199" spans="1:7" x14ac:dyDescent="0.3">
      <c r="C199" s="67">
        <v>6510</v>
      </c>
      <c r="D199" s="68" t="s">
        <v>823</v>
      </c>
      <c r="E199" s="290">
        <v>0</v>
      </c>
      <c r="F199" s="290">
        <v>0</v>
      </c>
      <c r="G199" s="65">
        <f t="shared" si="4"/>
        <v>0</v>
      </c>
    </row>
    <row r="200" spans="1:7" x14ac:dyDescent="0.3">
      <c r="C200" s="67">
        <v>6511</v>
      </c>
      <c r="D200" s="68" t="s">
        <v>824</v>
      </c>
      <c r="E200" s="290">
        <v>0</v>
      </c>
      <c r="F200" s="290">
        <v>0</v>
      </c>
      <c r="G200" s="65">
        <f t="shared" si="4"/>
        <v>0</v>
      </c>
    </row>
    <row r="201" spans="1:7" s="103" customFormat="1" x14ac:dyDescent="0.3">
      <c r="A201" s="101"/>
      <c r="C201" s="67">
        <v>652</v>
      </c>
      <c r="D201" s="68" t="s">
        <v>825</v>
      </c>
      <c r="E201" s="290">
        <v>0</v>
      </c>
      <c r="F201" s="290">
        <v>0</v>
      </c>
      <c r="G201" s="65">
        <f t="shared" si="4"/>
        <v>0</v>
      </c>
    </row>
    <row r="202" spans="1:7" x14ac:dyDescent="0.3">
      <c r="B202" s="66"/>
      <c r="C202" s="67">
        <v>655</v>
      </c>
      <c r="D202" s="68" t="s">
        <v>826</v>
      </c>
      <c r="E202" s="290">
        <v>0</v>
      </c>
      <c r="F202" s="290">
        <v>0</v>
      </c>
      <c r="G202" s="65">
        <f t="shared" si="4"/>
        <v>0</v>
      </c>
    </row>
    <row r="203" spans="1:7" x14ac:dyDescent="0.3">
      <c r="C203" s="67">
        <v>657</v>
      </c>
      <c r="D203" s="68" t="s">
        <v>827</v>
      </c>
      <c r="E203" s="290">
        <v>0</v>
      </c>
      <c r="F203" s="290">
        <v>0</v>
      </c>
      <c r="G203" s="65">
        <f t="shared" si="4"/>
        <v>0</v>
      </c>
    </row>
    <row r="204" spans="1:7" x14ac:dyDescent="0.3">
      <c r="C204" s="67">
        <v>659</v>
      </c>
      <c r="D204" s="68" t="s">
        <v>828</v>
      </c>
      <c r="E204" s="290">
        <v>0</v>
      </c>
      <c r="F204" s="290">
        <v>0</v>
      </c>
      <c r="G204" s="65">
        <f t="shared" si="4"/>
        <v>0</v>
      </c>
    </row>
    <row r="205" spans="1:7" s="22" customFormat="1" ht="9.75" customHeight="1" x14ac:dyDescent="0.3">
      <c r="E205"/>
      <c r="F205"/>
      <c r="G205"/>
    </row>
    <row r="206" spans="1:7" x14ac:dyDescent="0.3">
      <c r="A206" s="62">
        <v>66</v>
      </c>
      <c r="B206" s="63" t="s">
        <v>829</v>
      </c>
      <c r="D206" s="71"/>
      <c r="E206" s="36">
        <f>SUM(E207:E214)</f>
        <v>0</v>
      </c>
      <c r="F206" s="36">
        <f>SUM(F207:F214)</f>
        <v>0</v>
      </c>
      <c r="G206" s="65">
        <f>SUM(E206:F206)</f>
        <v>0</v>
      </c>
    </row>
    <row r="207" spans="1:7" x14ac:dyDescent="0.3">
      <c r="A207" s="62"/>
      <c r="C207" s="67">
        <v>6600</v>
      </c>
      <c r="D207" s="69" t="s">
        <v>753</v>
      </c>
      <c r="E207" s="290">
        <v>0</v>
      </c>
      <c r="F207" s="290">
        <v>0</v>
      </c>
      <c r="G207" s="65">
        <f t="shared" si="4"/>
        <v>0</v>
      </c>
    </row>
    <row r="208" spans="1:7" ht="26.4" x14ac:dyDescent="0.3">
      <c r="A208" s="62"/>
      <c r="C208" s="67">
        <v>6601</v>
      </c>
      <c r="D208" s="69" t="s">
        <v>273</v>
      </c>
      <c r="E208" s="290">
        <v>0</v>
      </c>
      <c r="F208" s="290">
        <v>0</v>
      </c>
      <c r="G208" s="65">
        <f t="shared" si="4"/>
        <v>0</v>
      </c>
    </row>
    <row r="209" spans="1:7" x14ac:dyDescent="0.3">
      <c r="A209" s="62"/>
      <c r="C209" s="67">
        <v>6602</v>
      </c>
      <c r="D209" s="69" t="s">
        <v>274</v>
      </c>
      <c r="E209" s="290">
        <v>0</v>
      </c>
      <c r="F209" s="290">
        <v>0</v>
      </c>
      <c r="G209" s="65">
        <f t="shared" si="4"/>
        <v>0</v>
      </c>
    </row>
    <row r="210" spans="1:7" x14ac:dyDescent="0.3">
      <c r="C210" s="67">
        <v>6620</v>
      </c>
      <c r="D210" s="68" t="s">
        <v>830</v>
      </c>
      <c r="E210" s="290">
        <v>0</v>
      </c>
      <c r="F210" s="290">
        <v>0</v>
      </c>
      <c r="G210" s="65">
        <f t="shared" si="4"/>
        <v>0</v>
      </c>
    </row>
    <row r="211" spans="1:7" x14ac:dyDescent="0.3">
      <c r="C211" s="67">
        <v>6621</v>
      </c>
      <c r="D211" s="69" t="s">
        <v>831</v>
      </c>
      <c r="E211" s="290">
        <v>0</v>
      </c>
      <c r="F211" s="290">
        <v>0</v>
      </c>
      <c r="G211" s="65">
        <f t="shared" si="4"/>
        <v>0</v>
      </c>
    </row>
    <row r="212" spans="1:7" x14ac:dyDescent="0.3">
      <c r="B212" s="66"/>
      <c r="C212" s="67">
        <v>663</v>
      </c>
      <c r="D212" s="68" t="s">
        <v>832</v>
      </c>
      <c r="E212" s="290">
        <v>0</v>
      </c>
      <c r="F212" s="290">
        <v>0</v>
      </c>
      <c r="G212" s="65">
        <f t="shared" si="4"/>
        <v>0</v>
      </c>
    </row>
    <row r="213" spans="1:7" x14ac:dyDescent="0.3">
      <c r="B213" s="66"/>
      <c r="C213" s="67" t="s">
        <v>218</v>
      </c>
      <c r="D213" s="68" t="s">
        <v>833</v>
      </c>
      <c r="E213" s="290">
        <v>0</v>
      </c>
      <c r="F213" s="290">
        <v>0</v>
      </c>
      <c r="G213" s="65">
        <f t="shared" si="4"/>
        <v>0</v>
      </c>
    </row>
    <row r="214" spans="1:7" x14ac:dyDescent="0.3">
      <c r="B214" s="66"/>
      <c r="C214" s="67">
        <v>669</v>
      </c>
      <c r="D214" s="69" t="s">
        <v>834</v>
      </c>
      <c r="E214" s="290">
        <v>0</v>
      </c>
      <c r="F214" s="290">
        <v>0</v>
      </c>
      <c r="G214" s="65">
        <f t="shared" si="4"/>
        <v>0</v>
      </c>
    </row>
    <row r="215" spans="1:7" s="22" customFormat="1" ht="9.75" customHeight="1" thickBot="1" x14ac:dyDescent="0.35">
      <c r="E215"/>
      <c r="F215"/>
      <c r="G215"/>
    </row>
    <row r="216" spans="1:7" s="106" customFormat="1" ht="13.8" thickBot="1" x14ac:dyDescent="0.3">
      <c r="A216" s="557" t="s">
        <v>696</v>
      </c>
      <c r="B216" s="558"/>
      <c r="C216" s="558"/>
      <c r="D216" s="559"/>
      <c r="E216" s="105">
        <f>E7+E122+E174+E187+E193+E206</f>
        <v>0</v>
      </c>
      <c r="F216" s="105">
        <f>F7+F122+F174+F187+F193+F206</f>
        <v>0</v>
      </c>
      <c r="G216" s="105">
        <f>SUM(E216:F216)</f>
        <v>0</v>
      </c>
    </row>
    <row r="217" spans="1:7" s="22" customFormat="1" ht="9.75" customHeight="1" x14ac:dyDescent="0.3">
      <c r="E217"/>
      <c r="F217"/>
      <c r="G217"/>
    </row>
    <row r="218" spans="1:7" x14ac:dyDescent="0.3">
      <c r="A218" s="62">
        <v>70</v>
      </c>
      <c r="B218" s="63" t="s">
        <v>835</v>
      </c>
      <c r="D218" s="71"/>
      <c r="E218" s="36">
        <f>SUM(E219:E225)</f>
        <v>0</v>
      </c>
      <c r="F218" s="36">
        <f>SUM(F219:F225)</f>
        <v>0</v>
      </c>
      <c r="G218" s="65">
        <f>SUM(E218:F218)</f>
        <v>0</v>
      </c>
    </row>
    <row r="219" spans="1:7" s="109" customFormat="1" x14ac:dyDescent="0.3">
      <c r="A219" s="107"/>
      <c r="B219" s="108"/>
      <c r="C219" s="67">
        <v>7000</v>
      </c>
      <c r="D219" s="69" t="s">
        <v>836</v>
      </c>
      <c r="E219" s="290">
        <v>0</v>
      </c>
      <c r="F219" s="290">
        <v>0</v>
      </c>
      <c r="G219" s="65">
        <f t="shared" si="4"/>
        <v>0</v>
      </c>
    </row>
    <row r="220" spans="1:7" s="109" customFormat="1" x14ac:dyDescent="0.3">
      <c r="A220" s="107"/>
      <c r="B220" s="108"/>
      <c r="C220" s="67">
        <v>7001</v>
      </c>
      <c r="D220" s="69" t="s">
        <v>837</v>
      </c>
      <c r="E220" s="290">
        <v>0</v>
      </c>
      <c r="F220" s="290">
        <v>0</v>
      </c>
      <c r="G220" s="65">
        <f t="shared" si="4"/>
        <v>0</v>
      </c>
    </row>
    <row r="221" spans="1:7" x14ac:dyDescent="0.3">
      <c r="C221" s="67">
        <v>7010</v>
      </c>
      <c r="D221" s="68" t="s">
        <v>838</v>
      </c>
      <c r="E221" s="290">
        <v>0</v>
      </c>
      <c r="F221" s="290">
        <v>0</v>
      </c>
      <c r="G221" s="65">
        <f t="shared" si="4"/>
        <v>0</v>
      </c>
    </row>
    <row r="222" spans="1:7" ht="26.4" x14ac:dyDescent="0.3">
      <c r="C222" s="67">
        <v>7011</v>
      </c>
      <c r="D222" s="69" t="s">
        <v>839</v>
      </c>
      <c r="E222" s="290">
        <v>0</v>
      </c>
      <c r="F222" s="290">
        <v>0</v>
      </c>
      <c r="G222" s="65">
        <f t="shared" si="4"/>
        <v>0</v>
      </c>
    </row>
    <row r="223" spans="1:7" x14ac:dyDescent="0.3">
      <c r="C223" s="67">
        <v>7012</v>
      </c>
      <c r="D223" s="69" t="s">
        <v>840</v>
      </c>
      <c r="E223" s="290">
        <v>0</v>
      </c>
      <c r="F223" s="290">
        <v>0</v>
      </c>
      <c r="G223" s="65">
        <f t="shared" si="4"/>
        <v>0</v>
      </c>
    </row>
    <row r="224" spans="1:7" s="72" customFormat="1" x14ac:dyDescent="0.3">
      <c r="B224" s="64"/>
      <c r="C224" s="67">
        <v>7020</v>
      </c>
      <c r="D224" s="69" t="s">
        <v>754</v>
      </c>
      <c r="E224" s="290">
        <v>0</v>
      </c>
      <c r="F224" s="290">
        <v>0</v>
      </c>
      <c r="G224" s="65">
        <f t="shared" si="4"/>
        <v>0</v>
      </c>
    </row>
    <row r="225" spans="1:7" s="72" customFormat="1" x14ac:dyDescent="0.3">
      <c r="B225" s="64"/>
      <c r="C225" s="67">
        <v>7021</v>
      </c>
      <c r="D225" s="69" t="s">
        <v>691</v>
      </c>
      <c r="E225" s="290">
        <v>0</v>
      </c>
      <c r="F225" s="290">
        <v>0</v>
      </c>
      <c r="G225" s="65">
        <f t="shared" si="4"/>
        <v>0</v>
      </c>
    </row>
    <row r="226" spans="1:7" s="22" customFormat="1" ht="7.5" customHeight="1" x14ac:dyDescent="0.3">
      <c r="E226"/>
      <c r="F226"/>
      <c r="G226"/>
    </row>
    <row r="227" spans="1:7" ht="26.4" x14ac:dyDescent="0.25">
      <c r="A227" s="91"/>
      <c r="D227" s="71"/>
      <c r="E227" s="92" t="s">
        <v>847</v>
      </c>
      <c r="F227" s="93" t="s">
        <v>848</v>
      </c>
      <c r="G227" s="1" t="s">
        <v>849</v>
      </c>
    </row>
    <row r="228" spans="1:7" s="22" customFormat="1" ht="7.5" customHeight="1" x14ac:dyDescent="0.3">
      <c r="E228"/>
      <c r="F228"/>
      <c r="G228"/>
    </row>
    <row r="229" spans="1:7" x14ac:dyDescent="0.3">
      <c r="A229" s="62">
        <v>73</v>
      </c>
      <c r="B229" s="63" t="s">
        <v>841</v>
      </c>
      <c r="D229" s="71"/>
      <c r="E229" s="36">
        <f>SUM(E230)</f>
        <v>0</v>
      </c>
      <c r="F229" s="36">
        <f>SUM(F230)</f>
        <v>0</v>
      </c>
      <c r="G229" s="65">
        <f>SUM(E229:F229)</f>
        <v>0</v>
      </c>
    </row>
    <row r="230" spans="1:7" s="72" customFormat="1" x14ac:dyDescent="0.3">
      <c r="C230" s="67">
        <v>736</v>
      </c>
      <c r="D230" s="68" t="s">
        <v>841</v>
      </c>
      <c r="E230" s="290">
        <v>0</v>
      </c>
      <c r="F230" s="290">
        <v>0</v>
      </c>
      <c r="G230" s="65">
        <f t="shared" ref="G230:G261" si="5">SUM(E230:F230)</f>
        <v>0</v>
      </c>
    </row>
    <row r="231" spans="1:7" s="22" customFormat="1" ht="7.5" customHeight="1" x14ac:dyDescent="0.3">
      <c r="E231"/>
      <c r="F231"/>
      <c r="G231"/>
    </row>
    <row r="232" spans="1:7" x14ac:dyDescent="0.3">
      <c r="A232" s="62">
        <v>74</v>
      </c>
      <c r="B232" s="63" t="s">
        <v>842</v>
      </c>
      <c r="D232" s="71"/>
      <c r="E232" s="36">
        <f>SUM(E233:E244)</f>
        <v>0</v>
      </c>
      <c r="F232" s="36">
        <f>SUM(F233:F244)</f>
        <v>0</v>
      </c>
      <c r="G232" s="65">
        <f>SUM(E232:F232)</f>
        <v>0</v>
      </c>
    </row>
    <row r="233" spans="1:7" s="72" customFormat="1" x14ac:dyDescent="0.3">
      <c r="C233" s="67">
        <v>741</v>
      </c>
      <c r="D233" s="69" t="s">
        <v>0</v>
      </c>
      <c r="E233" s="290">
        <v>0</v>
      </c>
      <c r="F233" s="290">
        <v>0</v>
      </c>
      <c r="G233" s="65">
        <f t="shared" si="5"/>
        <v>0</v>
      </c>
    </row>
    <row r="234" spans="1:7" x14ac:dyDescent="0.3">
      <c r="C234" s="67">
        <v>7430</v>
      </c>
      <c r="D234" s="68" t="s">
        <v>692</v>
      </c>
      <c r="E234" s="290">
        <v>0</v>
      </c>
      <c r="F234" s="290">
        <v>0</v>
      </c>
      <c r="G234" s="65">
        <f t="shared" si="5"/>
        <v>0</v>
      </c>
    </row>
    <row r="235" spans="1:7" x14ac:dyDescent="0.3">
      <c r="C235" s="67">
        <v>7431</v>
      </c>
      <c r="D235" s="68" t="s">
        <v>58</v>
      </c>
      <c r="E235" s="290">
        <v>0</v>
      </c>
      <c r="F235" s="290">
        <v>0</v>
      </c>
      <c r="G235" s="65">
        <f t="shared" si="5"/>
        <v>0</v>
      </c>
    </row>
    <row r="236" spans="1:7" x14ac:dyDescent="0.3">
      <c r="C236" s="67">
        <v>7440</v>
      </c>
      <c r="D236" s="68" t="s">
        <v>1</v>
      </c>
      <c r="E236" s="290">
        <v>0</v>
      </c>
      <c r="F236" s="290">
        <v>0</v>
      </c>
      <c r="G236" s="65">
        <f t="shared" si="5"/>
        <v>0</v>
      </c>
    </row>
    <row r="237" spans="1:7" x14ac:dyDescent="0.3">
      <c r="C237" s="67">
        <v>7441</v>
      </c>
      <c r="D237" s="68" t="s">
        <v>2</v>
      </c>
      <c r="E237" s="290">
        <v>0</v>
      </c>
      <c r="F237" s="290">
        <v>0</v>
      </c>
      <c r="G237" s="65">
        <f t="shared" si="5"/>
        <v>0</v>
      </c>
    </row>
    <row r="238" spans="1:7" x14ac:dyDescent="0.3">
      <c r="C238" s="67">
        <v>7442</v>
      </c>
      <c r="D238" s="68" t="s">
        <v>3</v>
      </c>
      <c r="E238" s="290">
        <v>0</v>
      </c>
      <c r="F238" s="290">
        <v>0</v>
      </c>
      <c r="G238" s="65">
        <f t="shared" si="5"/>
        <v>0</v>
      </c>
    </row>
    <row r="239" spans="1:7" x14ac:dyDescent="0.3">
      <c r="C239" s="67">
        <v>7450</v>
      </c>
      <c r="D239" s="68" t="s">
        <v>4</v>
      </c>
      <c r="E239" s="290">
        <v>0</v>
      </c>
      <c r="F239" s="290">
        <v>0</v>
      </c>
      <c r="G239" s="65">
        <f t="shared" si="5"/>
        <v>0</v>
      </c>
    </row>
    <row r="240" spans="1:7" x14ac:dyDescent="0.3">
      <c r="C240" s="67">
        <v>7451</v>
      </c>
      <c r="D240" s="68" t="s">
        <v>5</v>
      </c>
      <c r="E240" s="290">
        <v>0</v>
      </c>
      <c r="F240" s="290">
        <v>0</v>
      </c>
      <c r="G240" s="65">
        <f t="shared" si="5"/>
        <v>0</v>
      </c>
    </row>
    <row r="241" spans="1:7" x14ac:dyDescent="0.3">
      <c r="C241" s="67">
        <v>746</v>
      </c>
      <c r="D241" s="68" t="s">
        <v>6</v>
      </c>
      <c r="E241" s="290">
        <v>0</v>
      </c>
      <c r="F241" s="290">
        <v>0</v>
      </c>
      <c r="G241" s="65">
        <f t="shared" si="5"/>
        <v>0</v>
      </c>
    </row>
    <row r="242" spans="1:7" x14ac:dyDescent="0.3">
      <c r="C242" s="67">
        <v>747</v>
      </c>
      <c r="D242" s="68" t="s">
        <v>7</v>
      </c>
      <c r="E242" s="290">
        <v>0</v>
      </c>
      <c r="F242" s="290">
        <v>0</v>
      </c>
      <c r="G242" s="65">
        <f t="shared" si="5"/>
        <v>0</v>
      </c>
    </row>
    <row r="243" spans="1:7" x14ac:dyDescent="0.3">
      <c r="C243" s="67">
        <v>748</v>
      </c>
      <c r="D243" s="68" t="s">
        <v>8</v>
      </c>
      <c r="E243" s="290">
        <v>0</v>
      </c>
      <c r="F243" s="290">
        <v>0</v>
      </c>
      <c r="G243" s="65">
        <f t="shared" si="5"/>
        <v>0</v>
      </c>
    </row>
    <row r="244" spans="1:7" x14ac:dyDescent="0.3">
      <c r="C244" s="67">
        <v>749</v>
      </c>
      <c r="D244" s="68" t="s">
        <v>9</v>
      </c>
      <c r="E244" s="290">
        <v>0</v>
      </c>
      <c r="F244" s="290">
        <v>0</v>
      </c>
      <c r="G244" s="65">
        <f t="shared" si="5"/>
        <v>0</v>
      </c>
    </row>
    <row r="245" spans="1:7" s="22" customFormat="1" ht="7.5" customHeight="1" x14ac:dyDescent="0.3">
      <c r="E245"/>
      <c r="F245"/>
      <c r="G245"/>
    </row>
    <row r="246" spans="1:7" x14ac:dyDescent="0.3">
      <c r="A246" s="62">
        <v>75</v>
      </c>
      <c r="B246" s="63" t="s">
        <v>10</v>
      </c>
      <c r="D246" s="71"/>
      <c r="E246" s="36">
        <f>SUM(E247:E254)</f>
        <v>0</v>
      </c>
      <c r="F246" s="36">
        <f>SUM(F247:F254)</f>
        <v>0</v>
      </c>
      <c r="G246" s="65">
        <f>SUM(E246:F246)</f>
        <v>0</v>
      </c>
    </row>
    <row r="247" spans="1:7" x14ac:dyDescent="0.3">
      <c r="C247" s="67">
        <v>7510</v>
      </c>
      <c r="D247" s="68" t="s">
        <v>693</v>
      </c>
      <c r="E247" s="290">
        <v>0</v>
      </c>
      <c r="F247" s="290">
        <v>0</v>
      </c>
      <c r="G247" s="65">
        <f t="shared" si="5"/>
        <v>0</v>
      </c>
    </row>
    <row r="248" spans="1:7" x14ac:dyDescent="0.3">
      <c r="C248" s="67">
        <v>7511</v>
      </c>
      <c r="D248" s="68" t="s">
        <v>694</v>
      </c>
      <c r="E248" s="290">
        <v>0</v>
      </c>
      <c r="F248" s="290">
        <v>0</v>
      </c>
      <c r="G248" s="65">
        <f t="shared" si="5"/>
        <v>0</v>
      </c>
    </row>
    <row r="249" spans="1:7" x14ac:dyDescent="0.3">
      <c r="C249" s="67">
        <v>7512</v>
      </c>
      <c r="D249" s="68" t="s">
        <v>695</v>
      </c>
      <c r="E249" s="290">
        <v>0</v>
      </c>
      <c r="F249" s="290">
        <v>0</v>
      </c>
      <c r="G249" s="65">
        <f t="shared" si="5"/>
        <v>0</v>
      </c>
    </row>
    <row r="250" spans="1:7" s="103" customFormat="1" x14ac:dyDescent="0.3">
      <c r="A250" s="101"/>
      <c r="C250" s="67">
        <v>752</v>
      </c>
      <c r="D250" s="68" t="s">
        <v>11</v>
      </c>
      <c r="E250" s="290">
        <v>0</v>
      </c>
      <c r="F250" s="290">
        <v>0</v>
      </c>
      <c r="G250" s="65">
        <f t="shared" si="5"/>
        <v>0</v>
      </c>
    </row>
    <row r="251" spans="1:7" s="103" customFormat="1" x14ac:dyDescent="0.3">
      <c r="A251" s="101"/>
      <c r="C251" s="67">
        <v>753</v>
      </c>
      <c r="D251" s="68" t="s">
        <v>649</v>
      </c>
      <c r="E251" s="290">
        <v>0</v>
      </c>
      <c r="F251" s="290">
        <v>0</v>
      </c>
      <c r="G251" s="65">
        <f t="shared" si="5"/>
        <v>0</v>
      </c>
    </row>
    <row r="252" spans="1:7" x14ac:dyDescent="0.3">
      <c r="C252" s="67">
        <v>755</v>
      </c>
      <c r="D252" s="68" t="s">
        <v>826</v>
      </c>
      <c r="E252" s="290">
        <v>0</v>
      </c>
      <c r="F252" s="290">
        <v>0</v>
      </c>
      <c r="G252" s="65">
        <f t="shared" si="5"/>
        <v>0</v>
      </c>
    </row>
    <row r="253" spans="1:7" x14ac:dyDescent="0.3">
      <c r="C253" s="67">
        <v>756</v>
      </c>
      <c r="D253" s="68" t="s">
        <v>12</v>
      </c>
      <c r="E253" s="290">
        <v>0</v>
      </c>
      <c r="F253" s="290">
        <v>0</v>
      </c>
      <c r="G253" s="65">
        <f t="shared" si="5"/>
        <v>0</v>
      </c>
    </row>
    <row r="254" spans="1:7" x14ac:dyDescent="0.3">
      <c r="C254" s="67">
        <v>759</v>
      </c>
      <c r="D254" s="68" t="s">
        <v>13</v>
      </c>
      <c r="E254" s="290">
        <v>0</v>
      </c>
      <c r="F254" s="290">
        <v>0</v>
      </c>
      <c r="G254" s="65">
        <f t="shared" si="5"/>
        <v>0</v>
      </c>
    </row>
    <row r="255" spans="1:7" s="22" customFormat="1" ht="7.5" customHeight="1" x14ac:dyDescent="0.3">
      <c r="E255"/>
      <c r="F255"/>
      <c r="G255"/>
    </row>
    <row r="256" spans="1:7" x14ac:dyDescent="0.3">
      <c r="A256" s="62">
        <v>76</v>
      </c>
      <c r="B256" s="63" t="s">
        <v>14</v>
      </c>
      <c r="D256" s="71"/>
      <c r="E256" s="36">
        <f>SUM(E257:E261)</f>
        <v>0</v>
      </c>
      <c r="F256" s="36">
        <f>SUM(F257:F261)</f>
        <v>0</v>
      </c>
      <c r="G256" s="65">
        <f>SUM(E256:F256)</f>
        <v>0</v>
      </c>
    </row>
    <row r="257" spans="1:9" ht="26.4" x14ac:dyDescent="0.3">
      <c r="C257" s="67">
        <v>7600</v>
      </c>
      <c r="D257" s="69" t="s">
        <v>15</v>
      </c>
      <c r="E257" s="290">
        <v>0</v>
      </c>
      <c r="F257" s="290">
        <v>0</v>
      </c>
      <c r="G257" s="65">
        <f t="shared" si="5"/>
        <v>0</v>
      </c>
    </row>
    <row r="258" spans="1:9" ht="26.4" x14ac:dyDescent="0.3">
      <c r="C258" s="67">
        <v>7601</v>
      </c>
      <c r="D258" s="69" t="s">
        <v>16</v>
      </c>
      <c r="E258" s="290">
        <v>0</v>
      </c>
      <c r="F258" s="290">
        <v>0</v>
      </c>
      <c r="G258" s="65">
        <f t="shared" si="5"/>
        <v>0</v>
      </c>
    </row>
    <row r="259" spans="1:9" x14ac:dyDescent="0.3">
      <c r="B259" s="66"/>
      <c r="C259" s="67">
        <v>762</v>
      </c>
      <c r="D259" s="68" t="s">
        <v>17</v>
      </c>
      <c r="E259" s="290">
        <v>0</v>
      </c>
      <c r="F259" s="290">
        <v>0</v>
      </c>
      <c r="G259" s="65">
        <f t="shared" si="5"/>
        <v>0</v>
      </c>
    </row>
    <row r="260" spans="1:9" x14ac:dyDescent="0.3">
      <c r="A260" s="66" t="s">
        <v>215</v>
      </c>
      <c r="B260" s="66"/>
      <c r="C260" s="67">
        <v>763</v>
      </c>
      <c r="D260" s="68" t="s">
        <v>27</v>
      </c>
      <c r="E260" s="290">
        <v>0</v>
      </c>
      <c r="F260" s="290">
        <v>0</v>
      </c>
      <c r="G260" s="65">
        <f t="shared" si="5"/>
        <v>0</v>
      </c>
    </row>
    <row r="261" spans="1:9" x14ac:dyDescent="0.3">
      <c r="B261" s="66"/>
      <c r="C261" s="67" t="s">
        <v>217</v>
      </c>
      <c r="D261" s="68" t="s">
        <v>28</v>
      </c>
      <c r="E261" s="290">
        <v>0</v>
      </c>
      <c r="F261" s="290">
        <v>0</v>
      </c>
      <c r="G261" s="65">
        <f t="shared" si="5"/>
        <v>0</v>
      </c>
    </row>
    <row r="262" spans="1:9" s="22" customFormat="1" ht="7.5" customHeight="1" thickBot="1" x14ac:dyDescent="0.35"/>
    <row r="263" spans="1:9" s="106" customFormat="1" ht="13.8" thickBot="1" x14ac:dyDescent="0.3">
      <c r="A263" s="557" t="s">
        <v>29</v>
      </c>
      <c r="B263" s="558"/>
      <c r="C263" s="558"/>
      <c r="D263" s="559"/>
      <c r="E263" s="105">
        <f>E218+E229+E232+E246+E256</f>
        <v>0</v>
      </c>
      <c r="F263" s="105">
        <f>F218+F229+F232+F246+F256</f>
        <v>0</v>
      </c>
      <c r="G263" s="110">
        <f>SUM(E263:F263)</f>
        <v>0</v>
      </c>
    </row>
    <row r="264" spans="1:9" s="22" customFormat="1" ht="7.5" customHeight="1" x14ac:dyDescent="0.3"/>
    <row r="265" spans="1:9" x14ac:dyDescent="0.3">
      <c r="A265" s="62">
        <v>69</v>
      </c>
      <c r="B265" s="63" t="s">
        <v>30</v>
      </c>
      <c r="D265" s="66"/>
      <c r="E265" s="66"/>
      <c r="F265" s="66"/>
      <c r="G265" s="36">
        <f>SUM(G266:G268)</f>
        <v>0</v>
      </c>
      <c r="I265" s="106"/>
    </row>
    <row r="266" spans="1:9" x14ac:dyDescent="0.3">
      <c r="B266" s="66"/>
      <c r="C266" s="67">
        <v>695</v>
      </c>
      <c r="D266" s="68" t="s">
        <v>31</v>
      </c>
      <c r="E266" s="66"/>
      <c r="F266" s="66"/>
      <c r="G266" s="290">
        <v>0</v>
      </c>
    </row>
    <row r="267" spans="1:9" x14ac:dyDescent="0.3">
      <c r="B267" s="66"/>
      <c r="C267" s="67">
        <v>696</v>
      </c>
      <c r="D267" s="68" t="s">
        <v>32</v>
      </c>
      <c r="E267" s="66"/>
      <c r="F267" s="66"/>
      <c r="G267" s="290">
        <v>0</v>
      </c>
    </row>
    <row r="268" spans="1:9" x14ac:dyDescent="0.3">
      <c r="B268" s="66"/>
      <c r="C268" s="67">
        <v>699</v>
      </c>
      <c r="D268" s="68" t="s">
        <v>33</v>
      </c>
      <c r="E268" s="66"/>
      <c r="F268" s="66"/>
      <c r="G268" s="111">
        <f>IF(G263-G216-G266-G267&gt;=0,G263-G216-G266-G267,)</f>
        <v>0</v>
      </c>
    </row>
    <row r="269" spans="1:9" s="22" customFormat="1" ht="7.5" customHeight="1" x14ac:dyDescent="0.3"/>
    <row r="270" spans="1:9" x14ac:dyDescent="0.3">
      <c r="A270" s="62">
        <v>79</v>
      </c>
      <c r="B270" s="63" t="s">
        <v>30</v>
      </c>
      <c r="D270" s="66"/>
      <c r="E270" s="66"/>
      <c r="F270" s="66"/>
      <c r="G270" s="36">
        <f>SUM(G271)</f>
        <v>0</v>
      </c>
    </row>
    <row r="271" spans="1:9" x14ac:dyDescent="0.3">
      <c r="B271" s="66"/>
      <c r="C271" s="67">
        <v>799</v>
      </c>
      <c r="D271" s="68" t="s">
        <v>34</v>
      </c>
      <c r="E271" s="66"/>
      <c r="F271" s="66"/>
      <c r="G271" s="111">
        <f>IF(G263-G216-G266-G267&lt;=0,G216-G263+G266+G267,)</f>
        <v>0</v>
      </c>
    </row>
    <row r="272" spans="1:9" x14ac:dyDescent="0.3">
      <c r="B272" s="66"/>
      <c r="E272" s="66"/>
      <c r="F272" s="66"/>
      <c r="G272" s="112"/>
    </row>
    <row r="273" spans="1:7" s="22" customFormat="1" ht="13.8" x14ac:dyDescent="0.3"/>
    <row r="274" spans="1:7" s="22" customFormat="1" ht="15.6" x14ac:dyDescent="0.3">
      <c r="A274" s="77" t="s">
        <v>276</v>
      </c>
      <c r="E274" s="19"/>
    </row>
    <row r="275" spans="1:7" s="22" customFormat="1" ht="9.75" customHeight="1" x14ac:dyDescent="0.3">
      <c r="E275" s="19"/>
    </row>
    <row r="276" spans="1:7" s="22" customFormat="1" ht="13.8" x14ac:dyDescent="0.3">
      <c r="C276" s="113"/>
      <c r="D276" s="80" t="str">
        <f>"Solde de début du 1 janvier "&amp;'1-Don. générales-Algemene geg.'!$D$6</f>
        <v>Solde de début du 1 janvier N-1</v>
      </c>
      <c r="E276" s="311">
        <v>0</v>
      </c>
    </row>
    <row r="277" spans="1:7" s="22" customFormat="1" ht="13.8" x14ac:dyDescent="0.3">
      <c r="C277" s="114" t="s">
        <v>586</v>
      </c>
      <c r="D277" s="23" t="s">
        <v>33</v>
      </c>
      <c r="E277" s="82">
        <f>+G268</f>
        <v>0</v>
      </c>
    </row>
    <row r="278" spans="1:7" s="22" customFormat="1" ht="13.8" x14ac:dyDescent="0.3">
      <c r="C278" s="114" t="s">
        <v>587</v>
      </c>
      <c r="D278" s="23" t="s">
        <v>34</v>
      </c>
      <c r="E278" s="82">
        <f>-G271</f>
        <v>0</v>
      </c>
    </row>
    <row r="279" spans="1:7" s="22" customFormat="1" ht="13.8" x14ac:dyDescent="0.3">
      <c r="C279" s="114" t="s">
        <v>586</v>
      </c>
      <c r="D279" s="23" t="s">
        <v>40</v>
      </c>
      <c r="E279" s="291">
        <v>0</v>
      </c>
    </row>
    <row r="280" spans="1:7" s="22" customFormat="1" ht="10.5" customHeight="1" x14ac:dyDescent="0.3">
      <c r="C280" s="115"/>
      <c r="D280" s="116"/>
      <c r="E280" s="128"/>
    </row>
    <row r="281" spans="1:7" s="117" customFormat="1" ht="15.6" x14ac:dyDescent="0.3">
      <c r="C281" s="118" t="s">
        <v>588</v>
      </c>
      <c r="D281" s="87" t="str">
        <f>"Solde final au 31 décembre "&amp;'1-Don. générales-Algemene geg.'!$D$6</f>
        <v>Solde final au 31 décembre N-1</v>
      </c>
      <c r="E281" s="88">
        <f>'17-Ex précédent-Vorig boekjaar'!G7+'17-Ex précédent-Vorig boekjaar'!G8</f>
        <v>0</v>
      </c>
      <c r="F281" s="546"/>
      <c r="G281" s="547"/>
    </row>
    <row r="282" spans="1:7" s="90" customFormat="1" ht="6" customHeight="1" x14ac:dyDescent="0.3">
      <c r="C282" s="89"/>
      <c r="D282" s="84"/>
      <c r="E282" s="85"/>
    </row>
    <row r="283" spans="1:7" s="90" customFormat="1" x14ac:dyDescent="0.3">
      <c r="E283" s="112"/>
    </row>
    <row r="284" spans="1:7" s="90" customFormat="1" ht="13.8" x14ac:dyDescent="0.3">
      <c r="E284" s="19"/>
      <c r="F284" s="129"/>
    </row>
    <row r="285" spans="1:7" s="90" customFormat="1" ht="13.8" x14ac:dyDescent="0.3">
      <c r="E285" s="19"/>
    </row>
    <row r="286" spans="1:7" s="22" customFormat="1" ht="13.8" x14ac:dyDescent="0.3"/>
    <row r="287" spans="1:7" s="22" customFormat="1" ht="13.8" x14ac:dyDescent="0.3"/>
    <row r="288" spans="1:7" s="22" customFormat="1" ht="13.8" x14ac:dyDescent="0.3"/>
    <row r="289" s="22" customFormat="1" ht="13.8" x14ac:dyDescent="0.3"/>
    <row r="290" s="22" customFormat="1" ht="13.8" x14ac:dyDescent="0.3"/>
    <row r="291" s="22" customFormat="1" ht="13.8" x14ac:dyDescent="0.3"/>
    <row r="292" s="22" customFormat="1" ht="13.8" x14ac:dyDescent="0.3"/>
    <row r="293" s="22" customFormat="1" ht="13.8" x14ac:dyDescent="0.3"/>
    <row r="294" s="22" customFormat="1" ht="13.8" x14ac:dyDescent="0.3"/>
    <row r="295" s="22" customFormat="1" ht="13.8" x14ac:dyDescent="0.3"/>
    <row r="296" s="22" customFormat="1" ht="13.8" x14ac:dyDescent="0.3"/>
    <row r="297" s="22" customFormat="1" ht="13.8" x14ac:dyDescent="0.3"/>
    <row r="298" s="22" customFormat="1" ht="13.8" x14ac:dyDescent="0.3"/>
    <row r="299" s="22" customFormat="1" ht="13.8" x14ac:dyDescent="0.3"/>
    <row r="300" s="22" customFormat="1" ht="13.8" x14ac:dyDescent="0.3"/>
    <row r="301" s="22" customFormat="1" ht="13.8" x14ac:dyDescent="0.3"/>
    <row r="302" s="22" customFormat="1" ht="13.8" x14ac:dyDescent="0.3"/>
    <row r="303" s="22" customFormat="1" ht="13.8" x14ac:dyDescent="0.3"/>
    <row r="304" s="22" customFormat="1" ht="13.8" x14ac:dyDescent="0.3"/>
    <row r="305" s="22" customFormat="1" ht="13.8" x14ac:dyDescent="0.3"/>
    <row r="306" s="22" customFormat="1" ht="13.8" x14ac:dyDescent="0.3"/>
    <row r="307" s="22" customFormat="1" ht="13.8" x14ac:dyDescent="0.3"/>
    <row r="308" s="22" customFormat="1" ht="13.8" x14ac:dyDescent="0.3"/>
    <row r="309" s="22" customFormat="1" ht="13.8" x14ac:dyDescent="0.3"/>
    <row r="310" s="22" customFormat="1" ht="13.8" x14ac:dyDescent="0.3"/>
    <row r="311" s="22" customFormat="1" ht="13.8" x14ac:dyDescent="0.3"/>
    <row r="312" s="22" customFormat="1" ht="13.8" x14ac:dyDescent="0.3"/>
    <row r="313" s="22" customFormat="1" ht="13.8" x14ac:dyDescent="0.3"/>
    <row r="314" s="22" customFormat="1" ht="13.8" x14ac:dyDescent="0.3"/>
    <row r="315" s="22" customFormat="1" ht="13.8" x14ac:dyDescent="0.3"/>
    <row r="316" s="22" customFormat="1" ht="13.8" x14ac:dyDescent="0.3"/>
    <row r="317" s="22" customFormat="1" ht="13.8" x14ac:dyDescent="0.3"/>
    <row r="318" s="22" customFormat="1" ht="13.8" x14ac:dyDescent="0.3"/>
    <row r="319" s="22" customFormat="1" ht="13.8" x14ac:dyDescent="0.3"/>
    <row r="320" s="22" customFormat="1" ht="13.8" x14ac:dyDescent="0.3"/>
    <row r="321" s="22" customFormat="1" ht="13.8" x14ac:dyDescent="0.3"/>
    <row r="322" s="22" customFormat="1" ht="13.8" x14ac:dyDescent="0.3"/>
    <row r="323" s="22" customFormat="1" ht="13.8" x14ac:dyDescent="0.3"/>
    <row r="324" s="22" customFormat="1" ht="13.8" x14ac:dyDescent="0.3"/>
    <row r="325" s="22" customFormat="1" ht="13.8" x14ac:dyDescent="0.3"/>
    <row r="326" s="22" customFormat="1" ht="13.8" x14ac:dyDescent="0.3"/>
    <row r="327" s="22" customFormat="1" ht="13.8" x14ac:dyDescent="0.3"/>
    <row r="328" s="22" customFormat="1" ht="13.8" x14ac:dyDescent="0.3"/>
    <row r="329" s="22" customFormat="1" ht="13.8" x14ac:dyDescent="0.3"/>
    <row r="330" s="22" customFormat="1" ht="13.8" x14ac:dyDescent="0.3"/>
    <row r="331" s="22" customFormat="1" ht="13.8" x14ac:dyDescent="0.3"/>
    <row r="332" s="22" customFormat="1" ht="13.8" x14ac:dyDescent="0.3"/>
    <row r="333" s="22" customFormat="1" ht="13.8" x14ac:dyDescent="0.3"/>
    <row r="334" s="22" customFormat="1" ht="13.8" x14ac:dyDescent="0.3"/>
    <row r="335" s="22" customFormat="1" ht="13.8" x14ac:dyDescent="0.3"/>
    <row r="336" s="22" customFormat="1" ht="13.8" x14ac:dyDescent="0.3"/>
    <row r="337" s="22" customFormat="1" ht="13.8" x14ac:dyDescent="0.3"/>
    <row r="338" s="22" customFormat="1" ht="13.8" x14ac:dyDescent="0.3"/>
    <row r="339" s="22" customFormat="1" ht="13.8" x14ac:dyDescent="0.3"/>
    <row r="340" s="22" customFormat="1" ht="13.8" x14ac:dyDescent="0.3"/>
    <row r="341" s="22" customFormat="1" ht="13.8" x14ac:dyDescent="0.3"/>
    <row r="342" s="22" customFormat="1" ht="13.8" x14ac:dyDescent="0.3"/>
    <row r="343" s="22" customFormat="1" ht="13.8" x14ac:dyDescent="0.3"/>
    <row r="344" s="22" customFormat="1" ht="13.8" x14ac:dyDescent="0.3"/>
    <row r="345" s="22" customFormat="1" ht="13.8" x14ac:dyDescent="0.3"/>
    <row r="346" s="22" customFormat="1" ht="13.8" x14ac:dyDescent="0.3"/>
    <row r="347" s="22" customFormat="1" ht="13.8" x14ac:dyDescent="0.3"/>
    <row r="348" s="22" customFormat="1" ht="13.8" x14ac:dyDescent="0.3"/>
    <row r="349" s="22" customFormat="1" ht="13.8" x14ac:dyDescent="0.3"/>
    <row r="350" s="22" customFormat="1" ht="13.8" x14ac:dyDescent="0.3"/>
    <row r="351" s="22" customFormat="1" ht="13.8" x14ac:dyDescent="0.3"/>
    <row r="352" s="22" customFormat="1" ht="13.8" x14ac:dyDescent="0.3"/>
    <row r="353" s="22" customFormat="1" ht="13.8" x14ac:dyDescent="0.3"/>
    <row r="354" s="22" customFormat="1" ht="13.8" x14ac:dyDescent="0.3"/>
    <row r="355" s="22" customFormat="1" ht="13.8" x14ac:dyDescent="0.3"/>
    <row r="356" s="22" customFormat="1" ht="13.8" x14ac:dyDescent="0.3"/>
    <row r="357" s="22" customFormat="1" ht="13.8" x14ac:dyDescent="0.3"/>
    <row r="358" s="22" customFormat="1" ht="13.8" x14ac:dyDescent="0.3"/>
    <row r="359" s="22" customFormat="1" ht="13.8" x14ac:dyDescent="0.3"/>
    <row r="360" s="22" customFormat="1" ht="13.8" x14ac:dyDescent="0.3"/>
    <row r="361" s="22" customFormat="1" ht="13.8" x14ac:dyDescent="0.3"/>
    <row r="362" s="22" customFormat="1" ht="13.8" x14ac:dyDescent="0.3"/>
    <row r="363" s="22" customFormat="1" ht="13.8" x14ac:dyDescent="0.3"/>
    <row r="364" s="22" customFormat="1" ht="13.8" x14ac:dyDescent="0.3"/>
    <row r="365" s="22" customFormat="1" ht="13.8" x14ac:dyDescent="0.3"/>
    <row r="366" s="22" customFormat="1" ht="13.8" x14ac:dyDescent="0.3"/>
    <row r="367" s="22" customFormat="1" ht="13.8" x14ac:dyDescent="0.3"/>
    <row r="368" s="22" customFormat="1" ht="13.8" x14ac:dyDescent="0.3"/>
    <row r="369" s="22" customFormat="1" ht="13.8" x14ac:dyDescent="0.3"/>
    <row r="370" s="22" customFormat="1" ht="13.8" x14ac:dyDescent="0.3"/>
    <row r="371" s="22" customFormat="1" ht="13.8" x14ac:dyDescent="0.3"/>
    <row r="372" s="22" customFormat="1" ht="13.8" x14ac:dyDescent="0.3"/>
    <row r="373" s="22" customFormat="1" ht="13.8" x14ac:dyDescent="0.3"/>
    <row r="374" s="22" customFormat="1" ht="13.8" x14ac:dyDescent="0.3"/>
    <row r="375" s="22" customFormat="1" ht="13.8" x14ac:dyDescent="0.3"/>
    <row r="376" s="22" customFormat="1" ht="13.8" x14ac:dyDescent="0.3"/>
    <row r="377" s="22" customFormat="1" ht="13.8" x14ac:dyDescent="0.3"/>
    <row r="378" s="22" customFormat="1" ht="13.8" x14ac:dyDescent="0.3"/>
    <row r="379" s="22" customFormat="1" ht="13.8" x14ac:dyDescent="0.3"/>
    <row r="380" s="22" customFormat="1" ht="13.8" x14ac:dyDescent="0.3"/>
    <row r="381" s="22" customFormat="1" ht="13.8" x14ac:dyDescent="0.3"/>
    <row r="382" s="22" customFormat="1" ht="13.8" x14ac:dyDescent="0.3"/>
    <row r="383" s="22" customFormat="1" ht="13.8" x14ac:dyDescent="0.3"/>
    <row r="384" s="22" customFormat="1" ht="13.8" x14ac:dyDescent="0.3"/>
    <row r="385" s="22" customFormat="1" ht="13.8" x14ac:dyDescent="0.3"/>
    <row r="386" s="22" customFormat="1" ht="13.8" x14ac:dyDescent="0.3"/>
    <row r="387" s="22" customFormat="1" ht="13.8" x14ac:dyDescent="0.3"/>
    <row r="388" s="22" customFormat="1" ht="13.8" x14ac:dyDescent="0.3"/>
    <row r="389" s="22" customFormat="1" ht="13.8" x14ac:dyDescent="0.3"/>
    <row r="390" s="22" customFormat="1" ht="13.8" x14ac:dyDescent="0.3"/>
    <row r="391" s="22" customFormat="1" ht="13.8" x14ac:dyDescent="0.3"/>
    <row r="392" s="22" customFormat="1" ht="13.8" x14ac:dyDescent="0.3"/>
    <row r="393" s="22" customFormat="1" ht="13.8" x14ac:dyDescent="0.3"/>
    <row r="394" s="22" customFormat="1" ht="13.8" x14ac:dyDescent="0.3"/>
    <row r="395" s="22" customFormat="1" ht="13.8" x14ac:dyDescent="0.3"/>
    <row r="396" s="22" customFormat="1" ht="13.8" x14ac:dyDescent="0.3"/>
    <row r="397" s="22" customFormat="1" ht="13.8" x14ac:dyDescent="0.3"/>
    <row r="398" s="22" customFormat="1" ht="13.8" x14ac:dyDescent="0.3"/>
    <row r="399" s="22" customFormat="1" ht="13.8" x14ac:dyDescent="0.3"/>
    <row r="400" s="22" customFormat="1" ht="13.8" x14ac:dyDescent="0.3"/>
    <row r="401" s="22" customFormat="1" ht="13.8" x14ac:dyDescent="0.3"/>
    <row r="402" s="22" customFormat="1" ht="13.8" x14ac:dyDescent="0.3"/>
    <row r="403" s="22" customFormat="1" ht="13.8" x14ac:dyDescent="0.3"/>
    <row r="404" s="22" customFormat="1" ht="13.8" x14ac:dyDescent="0.3"/>
    <row r="405" s="22" customFormat="1" ht="13.8" x14ac:dyDescent="0.3"/>
    <row r="406" s="22" customFormat="1" ht="13.8" x14ac:dyDescent="0.3"/>
    <row r="407" s="22" customFormat="1" ht="13.8" x14ac:dyDescent="0.3"/>
    <row r="408" s="22" customFormat="1" ht="13.8" x14ac:dyDescent="0.3"/>
    <row r="409" s="22" customFormat="1" ht="13.8" x14ac:dyDescent="0.3"/>
    <row r="410" s="22" customFormat="1" ht="13.8" x14ac:dyDescent="0.3"/>
    <row r="411" s="22" customFormat="1" ht="13.8" x14ac:dyDescent="0.3"/>
    <row r="412" s="22" customFormat="1" ht="13.8" x14ac:dyDescent="0.3"/>
    <row r="413" s="22" customFormat="1" ht="13.8" x14ac:dyDescent="0.3"/>
    <row r="414" s="22" customFormat="1" ht="13.8" x14ac:dyDescent="0.3"/>
    <row r="415" s="22" customFormat="1" ht="13.8" x14ac:dyDescent="0.3"/>
    <row r="416" s="22" customFormat="1" ht="13.8" x14ac:dyDescent="0.3"/>
    <row r="417" s="22" customFormat="1" ht="13.8" x14ac:dyDescent="0.3"/>
    <row r="418" s="22" customFormat="1" ht="13.8" x14ac:dyDescent="0.3"/>
    <row r="419" s="22" customFormat="1" ht="13.8" x14ac:dyDescent="0.3"/>
    <row r="420" s="22" customFormat="1" ht="13.8" x14ac:dyDescent="0.3"/>
    <row r="421" s="22" customFormat="1" ht="13.8" x14ac:dyDescent="0.3"/>
    <row r="422" s="22" customFormat="1" ht="13.8" x14ac:dyDescent="0.3"/>
    <row r="423" s="22" customFormat="1" ht="13.8" x14ac:dyDescent="0.3"/>
    <row r="424" s="22" customFormat="1" ht="13.8" x14ac:dyDescent="0.3"/>
    <row r="425" s="22" customFormat="1" ht="13.8" x14ac:dyDescent="0.3"/>
    <row r="426" s="22" customFormat="1" ht="13.8" x14ac:dyDescent="0.3"/>
    <row r="427" s="22" customFormat="1" ht="13.8" x14ac:dyDescent="0.3"/>
    <row r="428" s="22" customFormat="1" ht="13.8" x14ac:dyDescent="0.3"/>
    <row r="429" s="22" customFormat="1" ht="13.8" x14ac:dyDescent="0.3"/>
    <row r="430" s="22" customFormat="1" ht="13.8" x14ac:dyDescent="0.3"/>
    <row r="431" s="22" customFormat="1" ht="13.8" x14ac:dyDescent="0.3"/>
    <row r="432" s="22" customFormat="1" ht="13.8" x14ac:dyDescent="0.3"/>
    <row r="433" s="22" customFormat="1" ht="13.8" x14ac:dyDescent="0.3"/>
    <row r="434" s="22" customFormat="1" ht="13.8" x14ac:dyDescent="0.3"/>
    <row r="435" s="22" customFormat="1" ht="13.8" x14ac:dyDescent="0.3"/>
    <row r="436" s="22" customFormat="1" ht="13.8" x14ac:dyDescent="0.3"/>
    <row r="437" s="22" customFormat="1" ht="13.8" x14ac:dyDescent="0.3"/>
    <row r="438" s="22" customFormat="1" ht="13.8" x14ac:dyDescent="0.3"/>
    <row r="439" s="22" customFormat="1" ht="13.8" x14ac:dyDescent="0.3"/>
    <row r="440" s="22" customFormat="1" ht="13.8" x14ac:dyDescent="0.3"/>
    <row r="441" s="22" customFormat="1" ht="13.8" x14ac:dyDescent="0.3"/>
    <row r="442" s="22" customFormat="1" ht="13.8" x14ac:dyDescent="0.3"/>
    <row r="443" s="22" customFormat="1" ht="13.8" x14ac:dyDescent="0.3"/>
    <row r="444" s="22" customFormat="1" ht="13.8" x14ac:dyDescent="0.3"/>
    <row r="445" s="22" customFormat="1" ht="13.8" x14ac:dyDescent="0.3"/>
    <row r="446" s="22" customFormat="1" ht="13.8" x14ac:dyDescent="0.3"/>
    <row r="447" s="22" customFormat="1" ht="13.8" x14ac:dyDescent="0.3"/>
    <row r="448" s="22" customFormat="1" ht="13.8" x14ac:dyDescent="0.3"/>
    <row r="449" s="22" customFormat="1" ht="13.8" x14ac:dyDescent="0.3"/>
    <row r="450" s="22" customFormat="1" ht="13.8" x14ac:dyDescent="0.3"/>
    <row r="451" s="22" customFormat="1" ht="13.8" x14ac:dyDescent="0.3"/>
    <row r="452" s="22" customFormat="1" ht="13.8" x14ac:dyDescent="0.3"/>
    <row r="453" s="22" customFormat="1" ht="13.8" x14ac:dyDescent="0.3"/>
    <row r="454" s="22" customFormat="1" ht="13.8" x14ac:dyDescent="0.3"/>
    <row r="455" s="22" customFormat="1" ht="13.8" x14ac:dyDescent="0.3"/>
    <row r="456" s="22" customFormat="1" ht="13.8" x14ac:dyDescent="0.3"/>
    <row r="457" s="22" customFormat="1" ht="13.8" x14ac:dyDescent="0.3"/>
    <row r="458" s="22" customFormat="1" ht="13.8" x14ac:dyDescent="0.3"/>
    <row r="459" s="22" customFormat="1" ht="13.8" x14ac:dyDescent="0.3"/>
    <row r="460" s="22" customFormat="1" ht="13.8" x14ac:dyDescent="0.3"/>
    <row r="461" s="22" customFormat="1" ht="13.8" x14ac:dyDescent="0.3"/>
    <row r="462" s="22" customFormat="1" ht="13.8" x14ac:dyDescent="0.3"/>
    <row r="463" s="22" customFormat="1" ht="13.8" x14ac:dyDescent="0.3"/>
    <row r="464" s="22" customFormat="1" ht="13.8" x14ac:dyDescent="0.3"/>
    <row r="465" s="22" customFormat="1" ht="13.8" x14ac:dyDescent="0.3"/>
    <row r="466" s="22" customFormat="1" ht="13.8" x14ac:dyDescent="0.3"/>
    <row r="467" s="22" customFormat="1" ht="13.8" x14ac:dyDescent="0.3"/>
    <row r="468" s="22" customFormat="1" ht="13.8" x14ac:dyDescent="0.3"/>
    <row r="469" s="22" customFormat="1" ht="13.8" x14ac:dyDescent="0.3"/>
    <row r="470" s="22" customFormat="1" ht="13.8" x14ac:dyDescent="0.3"/>
    <row r="471" s="22" customFormat="1" ht="13.8" x14ac:dyDescent="0.3"/>
    <row r="472" s="22" customFormat="1" ht="13.8" x14ac:dyDescent="0.3"/>
    <row r="473" s="22" customFormat="1" ht="13.8" x14ac:dyDescent="0.3"/>
    <row r="474" s="22" customFormat="1" ht="13.8" x14ac:dyDescent="0.3"/>
    <row r="475" s="22" customFormat="1" ht="13.8" x14ac:dyDescent="0.3"/>
    <row r="476" s="22" customFormat="1" ht="13.8" x14ac:dyDescent="0.3"/>
    <row r="477" s="22" customFormat="1" ht="13.8" x14ac:dyDescent="0.3"/>
    <row r="478" s="22" customFormat="1" ht="13.8" x14ac:dyDescent="0.3"/>
    <row r="479" s="22" customFormat="1" ht="13.8" x14ac:dyDescent="0.3"/>
    <row r="480" s="22" customFormat="1" ht="13.8" x14ac:dyDescent="0.3"/>
    <row r="481" s="22" customFormat="1" ht="13.8" x14ac:dyDescent="0.3"/>
    <row r="482" s="22" customFormat="1" ht="13.8" x14ac:dyDescent="0.3"/>
    <row r="483" s="22" customFormat="1" ht="13.8" x14ac:dyDescent="0.3"/>
    <row r="484" s="22" customFormat="1" ht="13.8" x14ac:dyDescent="0.3"/>
    <row r="485" s="22" customFormat="1" ht="13.8" x14ac:dyDescent="0.3"/>
    <row r="486" s="22" customFormat="1" ht="13.8" x14ac:dyDescent="0.3"/>
    <row r="487" s="22" customFormat="1" ht="13.8" x14ac:dyDescent="0.3"/>
    <row r="488" s="22" customFormat="1" ht="13.8" x14ac:dyDescent="0.3"/>
    <row r="489" s="22" customFormat="1" ht="13.8" x14ac:dyDescent="0.3"/>
    <row r="490" s="22" customFormat="1" ht="13.8" x14ac:dyDescent="0.3"/>
    <row r="491" s="22" customFormat="1" ht="13.8" x14ac:dyDescent="0.3"/>
    <row r="492" s="22" customFormat="1" ht="13.8" x14ac:dyDescent="0.3"/>
    <row r="493" s="22" customFormat="1" ht="13.8" x14ac:dyDescent="0.3"/>
    <row r="494" s="22" customFormat="1" ht="13.8" x14ac:dyDescent="0.3"/>
    <row r="495" s="22" customFormat="1" ht="13.8" x14ac:dyDescent="0.3"/>
    <row r="496" s="22" customFormat="1" ht="13.8" x14ac:dyDescent="0.3"/>
    <row r="497" s="22" customFormat="1" ht="13.8" x14ac:dyDescent="0.3"/>
    <row r="498" s="22" customFormat="1" ht="13.8" x14ac:dyDescent="0.3"/>
    <row r="499" s="22" customFormat="1" ht="13.8" x14ac:dyDescent="0.3"/>
    <row r="500" s="22" customFormat="1" ht="13.8" x14ac:dyDescent="0.3"/>
    <row r="501" s="22" customFormat="1" ht="13.8" x14ac:dyDescent="0.3"/>
    <row r="502" s="22" customFormat="1" ht="13.8" x14ac:dyDescent="0.3"/>
    <row r="503" s="22" customFormat="1" ht="13.8" x14ac:dyDescent="0.3"/>
    <row r="504" s="22" customFormat="1" ht="13.8" x14ac:dyDescent="0.3"/>
    <row r="505" s="22" customFormat="1" ht="13.8" x14ac:dyDescent="0.3"/>
    <row r="506" s="22" customFormat="1" ht="13.8" x14ac:dyDescent="0.3"/>
    <row r="507" s="22" customFormat="1" ht="13.8" x14ac:dyDescent="0.3"/>
    <row r="508" s="22" customFormat="1" ht="13.8" x14ac:dyDescent="0.3"/>
    <row r="509" s="22" customFormat="1" ht="13.8" x14ac:dyDescent="0.3"/>
    <row r="510" s="22" customFormat="1" ht="13.8" x14ac:dyDescent="0.3"/>
    <row r="511" s="22" customFormat="1" ht="13.8" x14ac:dyDescent="0.3"/>
    <row r="512" s="22" customFormat="1" ht="13.8" x14ac:dyDescent="0.3"/>
    <row r="513" s="22" customFormat="1" ht="13.8" x14ac:dyDescent="0.3"/>
    <row r="514" s="22" customFormat="1" ht="13.8" x14ac:dyDescent="0.3"/>
    <row r="515" s="22" customFormat="1" ht="13.8" x14ac:dyDescent="0.3"/>
    <row r="516" s="22" customFormat="1" ht="13.8" x14ac:dyDescent="0.3"/>
    <row r="517" s="22" customFormat="1" ht="13.8" x14ac:dyDescent="0.3"/>
    <row r="518" s="22" customFormat="1" ht="13.8" x14ac:dyDescent="0.3"/>
    <row r="519" s="22" customFormat="1" ht="13.8" x14ac:dyDescent="0.3"/>
    <row r="520" s="22" customFormat="1" ht="13.8" x14ac:dyDescent="0.3"/>
    <row r="521" s="22" customFormat="1" ht="13.8" x14ac:dyDescent="0.3"/>
    <row r="522" s="22" customFormat="1" ht="13.8" x14ac:dyDescent="0.3"/>
    <row r="523" s="22" customFormat="1" ht="13.8" x14ac:dyDescent="0.3"/>
    <row r="524" s="22" customFormat="1" ht="13.8" x14ac:dyDescent="0.3"/>
    <row r="525" s="22" customFormat="1" ht="13.8" x14ac:dyDescent="0.3"/>
    <row r="526" s="22" customFormat="1" ht="13.8" x14ac:dyDescent="0.3"/>
    <row r="527" s="22" customFormat="1" ht="13.8" x14ac:dyDescent="0.3"/>
    <row r="528" s="22" customFormat="1" ht="13.8" x14ac:dyDescent="0.3"/>
    <row r="529" s="22" customFormat="1" ht="13.8" x14ac:dyDescent="0.3"/>
    <row r="530" s="22" customFormat="1" ht="13.8" x14ac:dyDescent="0.3"/>
    <row r="531" s="22" customFormat="1" ht="13.8" x14ac:dyDescent="0.3"/>
    <row r="532" s="22" customFormat="1" ht="13.8" x14ac:dyDescent="0.3"/>
    <row r="533" s="22" customFormat="1" ht="13.8" x14ac:dyDescent="0.3"/>
    <row r="534" s="22" customFormat="1" ht="13.8" x14ac:dyDescent="0.3"/>
    <row r="535" s="22" customFormat="1" ht="13.8" x14ac:dyDescent="0.3"/>
    <row r="536" s="22" customFormat="1" ht="13.8" x14ac:dyDescent="0.3"/>
    <row r="537" s="22" customFormat="1" ht="13.8" x14ac:dyDescent="0.3"/>
    <row r="538" s="22" customFormat="1" ht="13.8" x14ac:dyDescent="0.3"/>
    <row r="539" s="22" customFormat="1" ht="13.8" x14ac:dyDescent="0.3"/>
    <row r="540" s="22" customFormat="1" ht="13.8" x14ac:dyDescent="0.3"/>
    <row r="541" s="22" customFormat="1" ht="13.8" x14ac:dyDescent="0.3"/>
    <row r="542" s="22" customFormat="1" ht="13.8" x14ac:dyDescent="0.3"/>
    <row r="543" s="22" customFormat="1" ht="13.8" x14ac:dyDescent="0.3"/>
    <row r="544" s="22" customFormat="1" ht="13.8" x14ac:dyDescent="0.3"/>
    <row r="545" s="22" customFormat="1" ht="13.8" x14ac:dyDescent="0.3"/>
    <row r="546" s="22" customFormat="1" ht="13.8" x14ac:dyDescent="0.3"/>
    <row r="547" s="22" customFormat="1" ht="13.8" x14ac:dyDescent="0.3"/>
    <row r="548" s="22" customFormat="1" ht="13.8" x14ac:dyDescent="0.3"/>
    <row r="549" s="22" customFormat="1" ht="13.8" x14ac:dyDescent="0.3"/>
    <row r="550" s="22" customFormat="1" ht="13.8" x14ac:dyDescent="0.3"/>
    <row r="551" s="22" customFormat="1" ht="13.8" x14ac:dyDescent="0.3"/>
    <row r="552" s="22" customFormat="1" ht="13.8" x14ac:dyDescent="0.3"/>
    <row r="553" s="22" customFormat="1" ht="13.8" x14ac:dyDescent="0.3"/>
    <row r="554" s="22" customFormat="1" ht="13.8" x14ac:dyDescent="0.3"/>
    <row r="555" s="22" customFormat="1" ht="13.8" x14ac:dyDescent="0.3"/>
    <row r="556" s="22" customFormat="1" ht="13.8" x14ac:dyDescent="0.3"/>
    <row r="557" s="22" customFormat="1" ht="13.8" x14ac:dyDescent="0.3"/>
    <row r="558" s="22" customFormat="1" ht="13.8" x14ac:dyDescent="0.3"/>
    <row r="559" s="22" customFormat="1" ht="13.8" x14ac:dyDescent="0.3"/>
    <row r="560" s="22" customFormat="1" ht="13.8" x14ac:dyDescent="0.3"/>
    <row r="561" s="22" customFormat="1" ht="13.8" x14ac:dyDescent="0.3"/>
    <row r="562" s="22" customFormat="1" ht="13.8" x14ac:dyDescent="0.3"/>
    <row r="563" s="22" customFormat="1" ht="13.8" x14ac:dyDescent="0.3"/>
    <row r="564" s="22" customFormat="1" ht="13.8" x14ac:dyDescent="0.3"/>
    <row r="565" s="22" customFormat="1" ht="13.8" x14ac:dyDescent="0.3"/>
    <row r="566" s="22" customFormat="1" ht="13.8" x14ac:dyDescent="0.3"/>
    <row r="567" s="22" customFormat="1" ht="13.8" x14ac:dyDescent="0.3"/>
    <row r="568" s="22" customFormat="1" ht="13.8" x14ac:dyDescent="0.3"/>
    <row r="569" s="22" customFormat="1" ht="13.8" x14ac:dyDescent="0.3"/>
    <row r="570" s="22" customFormat="1" ht="13.8" x14ac:dyDescent="0.3"/>
    <row r="571" s="22" customFormat="1" ht="13.8" x14ac:dyDescent="0.3"/>
    <row r="572" s="22" customFormat="1" ht="13.8" x14ac:dyDescent="0.3"/>
    <row r="573" s="22" customFormat="1" ht="13.8" x14ac:dyDescent="0.3"/>
    <row r="574" s="22" customFormat="1" ht="13.8" x14ac:dyDescent="0.3"/>
    <row r="575" s="22" customFormat="1" ht="13.8" x14ac:dyDescent="0.3"/>
    <row r="576" s="22" customFormat="1" ht="13.8" x14ac:dyDescent="0.3"/>
    <row r="577" s="22" customFormat="1" ht="13.8" x14ac:dyDescent="0.3"/>
    <row r="578" s="22" customFormat="1" ht="13.8" x14ac:dyDescent="0.3"/>
    <row r="579" s="22" customFormat="1" ht="13.8" x14ac:dyDescent="0.3"/>
    <row r="580" s="22" customFormat="1" ht="13.8" x14ac:dyDescent="0.3"/>
    <row r="581" s="22" customFormat="1" ht="13.8" x14ac:dyDescent="0.3"/>
    <row r="582" s="22" customFormat="1" ht="13.8" x14ac:dyDescent="0.3"/>
    <row r="583" s="22" customFormat="1" ht="13.8" x14ac:dyDescent="0.3"/>
    <row r="584" s="22" customFormat="1" ht="13.8" x14ac:dyDescent="0.3"/>
    <row r="585" s="22" customFormat="1" ht="13.8" x14ac:dyDescent="0.3"/>
    <row r="586" s="22" customFormat="1" ht="13.8" x14ac:dyDescent="0.3"/>
    <row r="587" s="22" customFormat="1" ht="13.8" x14ac:dyDescent="0.3"/>
    <row r="588" s="22" customFormat="1" ht="13.8" x14ac:dyDescent="0.3"/>
    <row r="589" s="22" customFormat="1" ht="13.8" x14ac:dyDescent="0.3"/>
    <row r="590" s="22" customFormat="1" ht="13.8" x14ac:dyDescent="0.3"/>
    <row r="591" s="22" customFormat="1" ht="13.8" x14ac:dyDescent="0.3"/>
    <row r="592" s="22" customFormat="1" ht="13.8" x14ac:dyDescent="0.3"/>
    <row r="593" s="22" customFormat="1" ht="13.8" x14ac:dyDescent="0.3"/>
    <row r="594" s="22" customFormat="1" ht="13.8" x14ac:dyDescent="0.3"/>
    <row r="595" s="22" customFormat="1" ht="13.8" x14ac:dyDescent="0.3"/>
    <row r="596" s="22" customFormat="1" ht="13.8" x14ac:dyDescent="0.3"/>
    <row r="597" s="22" customFormat="1" ht="13.8" x14ac:dyDescent="0.3"/>
    <row r="598" s="22" customFormat="1" ht="13.8" x14ac:dyDescent="0.3"/>
    <row r="599" s="22" customFormat="1" ht="13.8" x14ac:dyDescent="0.3"/>
    <row r="600" s="22" customFormat="1" ht="13.8" x14ac:dyDescent="0.3"/>
    <row r="601" s="22" customFormat="1" ht="13.8" x14ac:dyDescent="0.3"/>
    <row r="602" s="22" customFormat="1" ht="13.8" x14ac:dyDescent="0.3"/>
    <row r="603" s="22" customFormat="1" ht="13.8" x14ac:dyDescent="0.3"/>
    <row r="604" s="22" customFormat="1" ht="13.8" x14ac:dyDescent="0.3"/>
    <row r="605" s="22" customFormat="1" ht="13.8" x14ac:dyDescent="0.3"/>
    <row r="606" s="22" customFormat="1" ht="13.8" x14ac:dyDescent="0.3"/>
    <row r="607" s="22" customFormat="1" ht="13.8" x14ac:dyDescent="0.3"/>
    <row r="608" s="22" customFormat="1" ht="13.8" x14ac:dyDescent="0.3"/>
    <row r="609" s="22" customFormat="1" ht="13.8" x14ac:dyDescent="0.3"/>
    <row r="610" s="22" customFormat="1" ht="13.8" x14ac:dyDescent="0.3"/>
    <row r="611" s="22" customFormat="1" ht="13.8" x14ac:dyDescent="0.3"/>
    <row r="612" s="22" customFormat="1" ht="13.8" x14ac:dyDescent="0.3"/>
    <row r="613" s="22" customFormat="1" ht="13.8" x14ac:dyDescent="0.3"/>
    <row r="614" s="22" customFormat="1" ht="13.8" x14ac:dyDescent="0.3"/>
    <row r="615" s="22" customFormat="1" ht="13.8" x14ac:dyDescent="0.3"/>
    <row r="616" s="22" customFormat="1" ht="13.8" x14ac:dyDescent="0.3"/>
    <row r="617" s="22" customFormat="1" ht="13.8" x14ac:dyDescent="0.3"/>
    <row r="618" s="22" customFormat="1" ht="13.8" x14ac:dyDescent="0.3"/>
    <row r="619" s="22" customFormat="1" ht="13.8" x14ac:dyDescent="0.3"/>
    <row r="620" s="22" customFormat="1" ht="13.8" x14ac:dyDescent="0.3"/>
    <row r="621" s="22" customFormat="1" ht="13.8" x14ac:dyDescent="0.3"/>
    <row r="622" s="22" customFormat="1" ht="13.8" x14ac:dyDescent="0.3"/>
    <row r="623" s="22" customFormat="1" ht="13.8" x14ac:dyDescent="0.3"/>
    <row r="624" s="22" customFormat="1" ht="13.8" x14ac:dyDescent="0.3"/>
    <row r="625" s="22" customFormat="1" ht="13.8" x14ac:dyDescent="0.3"/>
    <row r="626" s="22" customFormat="1" ht="13.8" x14ac:dyDescent="0.3"/>
    <row r="627" s="22" customFormat="1" ht="13.8" x14ac:dyDescent="0.3"/>
    <row r="628" s="22" customFormat="1" ht="13.8" x14ac:dyDescent="0.3"/>
    <row r="629" s="22" customFormat="1" ht="13.8" x14ac:dyDescent="0.3"/>
    <row r="630" s="22" customFormat="1" ht="13.8" x14ac:dyDescent="0.3"/>
    <row r="631" s="22" customFormat="1" ht="13.8" x14ac:dyDescent="0.3"/>
    <row r="632" s="22" customFormat="1" ht="13.8" x14ac:dyDescent="0.3"/>
    <row r="633" s="22" customFormat="1" ht="13.8" x14ac:dyDescent="0.3"/>
    <row r="634" s="22" customFormat="1" ht="13.8" x14ac:dyDescent="0.3"/>
    <row r="635" s="22" customFormat="1" ht="13.8" x14ac:dyDescent="0.3"/>
    <row r="636" s="22" customFormat="1" ht="13.8" x14ac:dyDescent="0.3"/>
    <row r="637" s="22" customFormat="1" ht="13.8" x14ac:dyDescent="0.3"/>
    <row r="638" s="22" customFormat="1" ht="13.8" x14ac:dyDescent="0.3"/>
    <row r="639" s="22" customFormat="1" ht="13.8" x14ac:dyDescent="0.3"/>
    <row r="640" s="22" customFormat="1" ht="13.8" x14ac:dyDescent="0.3"/>
    <row r="641" s="22" customFormat="1" ht="13.8" x14ac:dyDescent="0.3"/>
    <row r="642" s="22" customFormat="1" ht="13.8" x14ac:dyDescent="0.3"/>
    <row r="643" s="22" customFormat="1" ht="13.8" x14ac:dyDescent="0.3"/>
    <row r="644" s="22" customFormat="1" ht="13.8" x14ac:dyDescent="0.3"/>
    <row r="645" s="22" customFormat="1" ht="13.8" x14ac:dyDescent="0.3"/>
    <row r="646" s="22" customFormat="1" ht="13.8" x14ac:dyDescent="0.3"/>
    <row r="647" s="22" customFormat="1" ht="13.8" x14ac:dyDescent="0.3"/>
    <row r="648" s="22" customFormat="1" ht="13.8" x14ac:dyDescent="0.3"/>
    <row r="649" s="22" customFormat="1" ht="13.8" x14ac:dyDescent="0.3"/>
    <row r="650" s="22" customFormat="1" ht="13.8" x14ac:dyDescent="0.3"/>
    <row r="651" s="22" customFormat="1" ht="13.8" x14ac:dyDescent="0.3"/>
    <row r="652" s="22" customFormat="1" ht="13.8" x14ac:dyDescent="0.3"/>
    <row r="653" s="22" customFormat="1" ht="13.8" x14ac:dyDescent="0.3"/>
    <row r="654" s="22" customFormat="1" ht="13.8" x14ac:dyDescent="0.3"/>
    <row r="655" s="22" customFormat="1" ht="13.8" x14ac:dyDescent="0.3"/>
    <row r="656" s="22" customFormat="1" ht="13.8" x14ac:dyDescent="0.3"/>
    <row r="657" s="22" customFormat="1" ht="13.8" x14ac:dyDescent="0.3"/>
    <row r="658" s="22" customFormat="1" ht="13.8" x14ac:dyDescent="0.3"/>
    <row r="659" s="22" customFormat="1" ht="13.8" x14ac:dyDescent="0.3"/>
    <row r="660" s="22" customFormat="1" ht="13.8" x14ac:dyDescent="0.3"/>
    <row r="661" s="22" customFormat="1" ht="13.8" x14ac:dyDescent="0.3"/>
    <row r="662" s="22" customFormat="1" ht="13.8" x14ac:dyDescent="0.3"/>
    <row r="663" s="22" customFormat="1" ht="13.8" x14ac:dyDescent="0.3"/>
    <row r="664" s="22" customFormat="1" ht="13.8" x14ac:dyDescent="0.3"/>
    <row r="665" s="22" customFormat="1" ht="13.8" x14ac:dyDescent="0.3"/>
    <row r="666" s="22" customFormat="1" ht="13.8" x14ac:dyDescent="0.3"/>
    <row r="667" s="22" customFormat="1" ht="13.8" x14ac:dyDescent="0.3"/>
    <row r="668" s="22" customFormat="1" ht="13.8" x14ac:dyDescent="0.3"/>
    <row r="669" s="22" customFormat="1" ht="13.8" x14ac:dyDescent="0.3"/>
    <row r="670" s="22" customFormat="1" ht="13.8" x14ac:dyDescent="0.3"/>
    <row r="671" s="22" customFormat="1" ht="13.8" x14ac:dyDescent="0.3"/>
    <row r="672" s="22" customFormat="1" ht="13.8" x14ac:dyDescent="0.3"/>
    <row r="673" s="22" customFormat="1" ht="13.8" x14ac:dyDescent="0.3"/>
    <row r="674" s="22" customFormat="1" ht="13.8" x14ac:dyDescent="0.3"/>
    <row r="675" s="22" customFormat="1" ht="13.8" x14ac:dyDescent="0.3"/>
    <row r="676" s="22" customFormat="1" ht="13.8" x14ac:dyDescent="0.3"/>
    <row r="677" s="22" customFormat="1" ht="13.8" x14ac:dyDescent="0.3"/>
    <row r="678" s="22" customFormat="1" ht="13.8" x14ac:dyDescent="0.3"/>
    <row r="679" s="22" customFormat="1" ht="13.8" x14ac:dyDescent="0.3"/>
    <row r="680" s="22" customFormat="1" ht="13.8" x14ac:dyDescent="0.3"/>
    <row r="681" s="22" customFormat="1" ht="13.8" x14ac:dyDescent="0.3"/>
    <row r="682" s="22" customFormat="1" ht="13.8" x14ac:dyDescent="0.3"/>
    <row r="683" s="22" customFormat="1" ht="13.8" x14ac:dyDescent="0.3"/>
    <row r="684" s="22" customFormat="1" ht="13.8" x14ac:dyDescent="0.3"/>
    <row r="685" s="22" customFormat="1" ht="13.8" x14ac:dyDescent="0.3"/>
    <row r="686" s="22" customFormat="1" ht="13.8" x14ac:dyDescent="0.3"/>
    <row r="687" s="22" customFormat="1" ht="13.8" x14ac:dyDescent="0.3"/>
    <row r="688" s="22" customFormat="1" ht="13.8" x14ac:dyDescent="0.3"/>
    <row r="689" s="22" customFormat="1" ht="13.8" x14ac:dyDescent="0.3"/>
    <row r="690" s="22" customFormat="1" ht="13.8" x14ac:dyDescent="0.3"/>
    <row r="691" s="22" customFormat="1" ht="13.8" x14ac:dyDescent="0.3"/>
    <row r="692" s="22" customFormat="1" ht="13.8" x14ac:dyDescent="0.3"/>
    <row r="693" s="22" customFormat="1" ht="13.8" x14ac:dyDescent="0.3"/>
    <row r="694" s="22" customFormat="1" ht="13.8" x14ac:dyDescent="0.3"/>
    <row r="695" s="22" customFormat="1" ht="13.8" x14ac:dyDescent="0.3"/>
    <row r="696" s="22" customFormat="1" ht="13.8" x14ac:dyDescent="0.3"/>
    <row r="697" s="22" customFormat="1" ht="13.8" x14ac:dyDescent="0.3"/>
    <row r="698" s="22" customFormat="1" ht="13.8" x14ac:dyDescent="0.3"/>
    <row r="699" s="22" customFormat="1" ht="13.8" x14ac:dyDescent="0.3"/>
    <row r="700" s="22" customFormat="1" ht="13.8" x14ac:dyDescent="0.3"/>
    <row r="701" s="22" customFormat="1" ht="13.8" x14ac:dyDescent="0.3"/>
    <row r="702" s="22" customFormat="1" ht="13.8" x14ac:dyDescent="0.3"/>
    <row r="703" s="22" customFormat="1" ht="13.8" x14ac:dyDescent="0.3"/>
    <row r="704" s="22" customFormat="1" ht="13.8" x14ac:dyDescent="0.3"/>
    <row r="705" s="22" customFormat="1" ht="13.8" x14ac:dyDescent="0.3"/>
    <row r="706" s="22" customFormat="1" ht="13.8" x14ac:dyDescent="0.3"/>
    <row r="707" s="22" customFormat="1" ht="13.8" x14ac:dyDescent="0.3"/>
    <row r="708" s="22" customFormat="1" ht="13.8" x14ac:dyDescent="0.3"/>
    <row r="709" s="22" customFormat="1" ht="13.8" x14ac:dyDescent="0.3"/>
    <row r="710" s="22" customFormat="1" ht="13.8" x14ac:dyDescent="0.3"/>
    <row r="711" s="22" customFormat="1" ht="13.8" x14ac:dyDescent="0.3"/>
    <row r="712" s="22" customFormat="1" ht="13.8" x14ac:dyDescent="0.3"/>
    <row r="713" s="22" customFormat="1" ht="13.8" x14ac:dyDescent="0.3"/>
    <row r="714" s="22" customFormat="1" ht="13.8" x14ac:dyDescent="0.3"/>
    <row r="715" s="22" customFormat="1" ht="13.8" x14ac:dyDescent="0.3"/>
    <row r="716" s="22" customFormat="1" ht="13.8" x14ac:dyDescent="0.3"/>
    <row r="717" s="22" customFormat="1" ht="13.8" x14ac:dyDescent="0.3"/>
    <row r="718" s="22" customFormat="1" ht="13.8" x14ac:dyDescent="0.3"/>
    <row r="719" s="22" customFormat="1" ht="13.8" x14ac:dyDescent="0.3"/>
    <row r="720" s="22" customFormat="1" ht="13.8" x14ac:dyDescent="0.3"/>
    <row r="721" s="22" customFormat="1" ht="13.8" x14ac:dyDescent="0.3"/>
    <row r="722" s="22" customFormat="1" ht="13.8" x14ac:dyDescent="0.3"/>
    <row r="723" s="22" customFormat="1" ht="13.8" x14ac:dyDescent="0.3"/>
    <row r="724" s="22" customFormat="1" ht="13.8" x14ac:dyDescent="0.3"/>
    <row r="725" s="22" customFormat="1" ht="13.8" x14ac:dyDescent="0.3"/>
    <row r="726" s="22" customFormat="1" ht="13.8" x14ac:dyDescent="0.3"/>
    <row r="727" s="22" customFormat="1" ht="13.8" x14ac:dyDescent="0.3"/>
    <row r="728" s="22" customFormat="1" ht="13.8" x14ac:dyDescent="0.3"/>
    <row r="729" s="22" customFormat="1" ht="13.8" x14ac:dyDescent="0.3"/>
    <row r="730" s="22" customFormat="1" ht="13.8" x14ac:dyDescent="0.3"/>
    <row r="731" s="22" customFormat="1" ht="13.8" x14ac:dyDescent="0.3"/>
    <row r="732" s="22" customFormat="1" ht="13.8" x14ac:dyDescent="0.3"/>
    <row r="733" s="22" customFormat="1" ht="13.8" x14ac:dyDescent="0.3"/>
    <row r="734" s="22" customFormat="1" ht="13.8" x14ac:dyDescent="0.3"/>
    <row r="735" s="22" customFormat="1" ht="13.8" x14ac:dyDescent="0.3"/>
    <row r="736" s="22" customFormat="1" ht="13.8" x14ac:dyDescent="0.3"/>
    <row r="737" s="22" customFormat="1" ht="13.8" x14ac:dyDescent="0.3"/>
    <row r="738" s="22" customFormat="1" ht="13.8" x14ac:dyDescent="0.3"/>
    <row r="739" s="22" customFormat="1" ht="13.8" x14ac:dyDescent="0.3"/>
    <row r="740" s="22" customFormat="1" ht="13.8" x14ac:dyDescent="0.3"/>
    <row r="741" s="22" customFormat="1" ht="13.8" x14ac:dyDescent="0.3"/>
    <row r="742" s="22" customFormat="1" ht="13.8" x14ac:dyDescent="0.3"/>
    <row r="743" s="22" customFormat="1" ht="13.8" x14ac:dyDescent="0.3"/>
    <row r="744" s="22" customFormat="1" ht="13.8" x14ac:dyDescent="0.3"/>
    <row r="745" s="22" customFormat="1" ht="13.8" x14ac:dyDescent="0.3"/>
    <row r="746" s="22" customFormat="1" ht="13.8" x14ac:dyDescent="0.3"/>
    <row r="747" s="22" customFormat="1" ht="13.8" x14ac:dyDescent="0.3"/>
    <row r="748" s="22" customFormat="1" ht="13.8" x14ac:dyDescent="0.3"/>
    <row r="749" s="22" customFormat="1" ht="13.8" x14ac:dyDescent="0.3"/>
    <row r="750" s="22" customFormat="1" ht="13.8" x14ac:dyDescent="0.3"/>
    <row r="751" s="22" customFormat="1" ht="13.8" x14ac:dyDescent="0.3"/>
    <row r="752" s="22" customFormat="1" ht="13.8" x14ac:dyDescent="0.3"/>
    <row r="753" s="22" customFormat="1" ht="13.8" x14ac:dyDescent="0.3"/>
    <row r="754" s="22" customFormat="1" ht="13.8" x14ac:dyDescent="0.3"/>
    <row r="755" s="22" customFormat="1" ht="13.8" x14ac:dyDescent="0.3"/>
    <row r="756" s="22" customFormat="1" ht="13.8" x14ac:dyDescent="0.3"/>
    <row r="757" s="22" customFormat="1" ht="13.8" x14ac:dyDescent="0.3"/>
    <row r="758" s="22" customFormat="1" ht="13.8" x14ac:dyDescent="0.3"/>
    <row r="759" s="22" customFormat="1" ht="13.8" x14ac:dyDescent="0.3"/>
    <row r="760" s="22" customFormat="1" ht="13.8" x14ac:dyDescent="0.3"/>
    <row r="761" s="22" customFormat="1" ht="13.8" x14ac:dyDescent="0.3"/>
    <row r="762" s="22" customFormat="1" ht="13.8" x14ac:dyDescent="0.3"/>
    <row r="763" s="22" customFormat="1" ht="13.8" x14ac:dyDescent="0.3"/>
    <row r="764" s="22" customFormat="1" ht="13.8" x14ac:dyDescent="0.3"/>
    <row r="765" s="22" customFormat="1" ht="13.8" x14ac:dyDescent="0.3"/>
    <row r="766" s="22" customFormat="1" ht="13.8" x14ac:dyDescent="0.3"/>
    <row r="767" s="22" customFormat="1" ht="13.8" x14ac:dyDescent="0.3"/>
    <row r="768" s="22" customFormat="1" ht="13.8" x14ac:dyDescent="0.3"/>
    <row r="769" s="22" customFormat="1" ht="13.8" x14ac:dyDescent="0.3"/>
    <row r="770" s="22" customFormat="1" ht="13.8" x14ac:dyDescent="0.3"/>
    <row r="771" s="22" customFormat="1" ht="13.8" x14ac:dyDescent="0.3"/>
    <row r="772" s="22" customFormat="1" ht="13.8" x14ac:dyDescent="0.3"/>
    <row r="773" s="22" customFormat="1" ht="13.8" x14ac:dyDescent="0.3"/>
    <row r="774" s="22" customFormat="1" ht="13.8" x14ac:dyDescent="0.3"/>
    <row r="775" s="22" customFormat="1" ht="13.8" x14ac:dyDescent="0.3"/>
    <row r="776" s="22" customFormat="1" ht="13.8" x14ac:dyDescent="0.3"/>
    <row r="777" s="22" customFormat="1" ht="13.8" x14ac:dyDescent="0.3"/>
    <row r="778" s="22" customFormat="1" ht="13.8" x14ac:dyDescent="0.3"/>
    <row r="779" s="22" customFormat="1" ht="13.8" x14ac:dyDescent="0.3"/>
    <row r="780" s="22" customFormat="1" ht="13.8" x14ac:dyDescent="0.3"/>
    <row r="781" s="22" customFormat="1" ht="13.8" x14ac:dyDescent="0.3"/>
    <row r="782" s="22" customFormat="1" ht="13.8" x14ac:dyDescent="0.3"/>
    <row r="783" s="22" customFormat="1" ht="13.8" x14ac:dyDescent="0.3"/>
    <row r="784" s="22" customFormat="1" ht="13.8" x14ac:dyDescent="0.3"/>
    <row r="785" s="22" customFormat="1" ht="13.8" x14ac:dyDescent="0.3"/>
    <row r="786" s="22" customFormat="1" ht="13.8" x14ac:dyDescent="0.3"/>
    <row r="787" s="22" customFormat="1" ht="13.8" x14ac:dyDescent="0.3"/>
    <row r="788" s="22" customFormat="1" ht="13.8" x14ac:dyDescent="0.3"/>
    <row r="789" s="22" customFormat="1" ht="13.8" x14ac:dyDescent="0.3"/>
    <row r="790" s="22" customFormat="1" ht="13.8" x14ac:dyDescent="0.3"/>
    <row r="791" s="22" customFormat="1" ht="13.8" x14ac:dyDescent="0.3"/>
    <row r="792" s="22" customFormat="1" ht="13.8" x14ac:dyDescent="0.3"/>
    <row r="793" s="22" customFormat="1" ht="13.8" x14ac:dyDescent="0.3"/>
    <row r="794" s="22" customFormat="1" ht="13.8" x14ac:dyDescent="0.3"/>
    <row r="795" s="22" customFormat="1" ht="13.8" x14ac:dyDescent="0.3"/>
    <row r="796" s="22" customFormat="1" ht="13.8" x14ac:dyDescent="0.3"/>
    <row r="797" s="22" customFormat="1" ht="13.8" x14ac:dyDescent="0.3"/>
    <row r="798" s="22" customFormat="1" ht="13.8" x14ac:dyDescent="0.3"/>
    <row r="799" s="22" customFormat="1" ht="13.8" x14ac:dyDescent="0.3"/>
    <row r="800" s="22" customFormat="1" ht="13.8" x14ac:dyDescent="0.3"/>
    <row r="801" s="22" customFormat="1" ht="13.8" x14ac:dyDescent="0.3"/>
    <row r="802" s="22" customFormat="1" ht="13.8" x14ac:dyDescent="0.3"/>
    <row r="803" s="22" customFormat="1" ht="13.8" x14ac:dyDescent="0.3"/>
    <row r="804" s="22" customFormat="1" ht="13.8" x14ac:dyDescent="0.3"/>
    <row r="805" s="22" customFormat="1" ht="13.8" x14ac:dyDescent="0.3"/>
    <row r="806" s="22" customFormat="1" ht="13.8" x14ac:dyDescent="0.3"/>
    <row r="807" s="22" customFormat="1" ht="13.8" x14ac:dyDescent="0.3"/>
    <row r="808" s="22" customFormat="1" ht="13.8" x14ac:dyDescent="0.3"/>
    <row r="809" s="22" customFormat="1" ht="13.8" x14ac:dyDescent="0.3"/>
    <row r="810" s="22" customFormat="1" ht="13.8" x14ac:dyDescent="0.3"/>
    <row r="811" s="22" customFormat="1" ht="13.8" x14ac:dyDescent="0.3"/>
    <row r="812" s="22" customFormat="1" ht="13.8" x14ac:dyDescent="0.3"/>
    <row r="813" s="22" customFormat="1" ht="13.8" x14ac:dyDescent="0.3"/>
    <row r="814" s="22" customFormat="1" ht="13.8" x14ac:dyDescent="0.3"/>
    <row r="815" s="22" customFormat="1" ht="13.8" x14ac:dyDescent="0.3"/>
    <row r="816" s="22" customFormat="1" ht="13.8" x14ac:dyDescent="0.3"/>
    <row r="817" s="22" customFormat="1" ht="13.8" x14ac:dyDescent="0.3"/>
    <row r="818" s="22" customFormat="1" ht="13.8" x14ac:dyDescent="0.3"/>
    <row r="819" s="22" customFormat="1" ht="13.8" x14ac:dyDescent="0.3"/>
    <row r="820" s="22" customFormat="1" ht="13.8" x14ac:dyDescent="0.3"/>
    <row r="821" s="22" customFormat="1" ht="13.8" x14ac:dyDescent="0.3"/>
    <row r="822" s="22" customFormat="1" ht="13.8" x14ac:dyDescent="0.3"/>
    <row r="823" s="22" customFormat="1" ht="13.8" x14ac:dyDescent="0.3"/>
    <row r="824" s="22" customFormat="1" ht="13.8" x14ac:dyDescent="0.3"/>
    <row r="825" s="22" customFormat="1" ht="13.8" x14ac:dyDescent="0.3"/>
    <row r="826" s="22" customFormat="1" ht="13.8" x14ac:dyDescent="0.3"/>
    <row r="827" s="22" customFormat="1" ht="13.8" x14ac:dyDescent="0.3"/>
    <row r="828" s="22" customFormat="1" ht="13.8" x14ac:dyDescent="0.3"/>
    <row r="829" s="22" customFormat="1" ht="13.8" x14ac:dyDescent="0.3"/>
    <row r="830" s="22" customFormat="1" ht="13.8" x14ac:dyDescent="0.3"/>
    <row r="831" s="22" customFormat="1" ht="13.8" x14ac:dyDescent="0.3"/>
    <row r="832" s="22" customFormat="1" ht="13.8" x14ac:dyDescent="0.3"/>
    <row r="833" s="22" customFormat="1" ht="13.8" x14ac:dyDescent="0.3"/>
    <row r="834" s="22" customFormat="1" ht="13.8" x14ac:dyDescent="0.3"/>
    <row r="835" s="22" customFormat="1" ht="13.8" x14ac:dyDescent="0.3"/>
    <row r="836" s="22" customFormat="1" ht="13.8" x14ac:dyDescent="0.3"/>
    <row r="837" s="22" customFormat="1" ht="13.8" x14ac:dyDescent="0.3"/>
    <row r="838" s="22" customFormat="1" ht="13.8" x14ac:dyDescent="0.3"/>
    <row r="839" s="22" customFormat="1" ht="13.8" x14ac:dyDescent="0.3"/>
    <row r="840" s="22" customFormat="1" ht="13.8" x14ac:dyDescent="0.3"/>
    <row r="841" s="22" customFormat="1" ht="13.8" x14ac:dyDescent="0.3"/>
    <row r="842" s="22" customFormat="1" ht="13.8" x14ac:dyDescent="0.3"/>
    <row r="843" s="22" customFormat="1" ht="13.8" x14ac:dyDescent="0.3"/>
    <row r="844" s="22" customFormat="1" ht="13.8" x14ac:dyDescent="0.3"/>
    <row r="845" s="22" customFormat="1" ht="13.8" x14ac:dyDescent="0.3"/>
    <row r="846" s="22" customFormat="1" ht="13.8" x14ac:dyDescent="0.3"/>
    <row r="847" s="22" customFormat="1" ht="13.8" x14ac:dyDescent="0.3"/>
    <row r="848" s="22" customFormat="1" ht="13.8" x14ac:dyDescent="0.3"/>
    <row r="849" s="22" customFormat="1" ht="13.8" x14ac:dyDescent="0.3"/>
    <row r="850" s="22" customFormat="1" ht="13.8" x14ac:dyDescent="0.3"/>
    <row r="851" s="22" customFormat="1" ht="13.8" x14ac:dyDescent="0.3"/>
    <row r="852" s="22" customFormat="1" ht="13.8" x14ac:dyDescent="0.3"/>
    <row r="853" s="22" customFormat="1" ht="13.8" x14ac:dyDescent="0.3"/>
    <row r="854" s="22" customFormat="1" ht="13.8" x14ac:dyDescent="0.3"/>
    <row r="855" s="22" customFormat="1" ht="13.8" x14ac:dyDescent="0.3"/>
    <row r="856" s="22" customFormat="1" ht="13.8" x14ac:dyDescent="0.3"/>
    <row r="857" s="22" customFormat="1" ht="13.8" x14ac:dyDescent="0.3"/>
    <row r="858" s="22" customFormat="1" ht="13.8" x14ac:dyDescent="0.3"/>
    <row r="859" s="22" customFormat="1" ht="13.8" x14ac:dyDescent="0.3"/>
    <row r="860" s="22" customFormat="1" ht="13.8" x14ac:dyDescent="0.3"/>
    <row r="861" s="22" customFormat="1" ht="13.8" x14ac:dyDescent="0.3"/>
    <row r="862" s="22" customFormat="1" ht="13.8" x14ac:dyDescent="0.3"/>
    <row r="863" s="22" customFormat="1" ht="13.8" x14ac:dyDescent="0.3"/>
    <row r="864" s="22" customFormat="1" ht="13.8" x14ac:dyDescent="0.3"/>
    <row r="865" s="22" customFormat="1" ht="13.8" x14ac:dyDescent="0.3"/>
    <row r="866" s="22" customFormat="1" ht="13.8" x14ac:dyDescent="0.3"/>
    <row r="867" s="22" customFormat="1" ht="13.8" x14ac:dyDescent="0.3"/>
    <row r="868" s="22" customFormat="1" ht="13.8" x14ac:dyDescent="0.3"/>
    <row r="869" s="22" customFormat="1" ht="13.8" x14ac:dyDescent="0.3"/>
    <row r="870" s="22" customFormat="1" ht="13.8" x14ac:dyDescent="0.3"/>
    <row r="871" s="22" customFormat="1" ht="13.8" x14ac:dyDescent="0.3"/>
    <row r="872" s="22" customFormat="1" ht="13.8" x14ac:dyDescent="0.3"/>
    <row r="873" s="22" customFormat="1" ht="13.8" x14ac:dyDescent="0.3"/>
    <row r="874" s="22" customFormat="1" ht="13.8" x14ac:dyDescent="0.3"/>
    <row r="875" s="22" customFormat="1" ht="13.8" x14ac:dyDescent="0.3"/>
    <row r="876" s="22" customFormat="1" ht="13.8" x14ac:dyDescent="0.3"/>
    <row r="877" s="22" customFormat="1" ht="13.8" x14ac:dyDescent="0.3"/>
    <row r="878" s="22" customFormat="1" ht="13.8" x14ac:dyDescent="0.3"/>
    <row r="879" s="22" customFormat="1" ht="13.8" x14ac:dyDescent="0.3"/>
    <row r="880" s="22" customFormat="1" ht="13.8" x14ac:dyDescent="0.3"/>
    <row r="881" s="22" customFormat="1" ht="13.8" x14ac:dyDescent="0.3"/>
    <row r="882" s="22" customFormat="1" ht="13.8" x14ac:dyDescent="0.3"/>
    <row r="883" s="22" customFormat="1" ht="13.8" x14ac:dyDescent="0.3"/>
    <row r="884" s="22" customFormat="1" ht="13.8" x14ac:dyDescent="0.3"/>
    <row r="885" s="22" customFormat="1" ht="13.8" x14ac:dyDescent="0.3"/>
    <row r="886" s="22" customFormat="1" ht="13.8" x14ac:dyDescent="0.3"/>
    <row r="887" s="22" customFormat="1" ht="13.8" x14ac:dyDescent="0.3"/>
    <row r="888" s="22" customFormat="1" ht="13.8" x14ac:dyDescent="0.3"/>
    <row r="889" s="22" customFormat="1" ht="13.8" x14ac:dyDescent="0.3"/>
    <row r="890" s="22" customFormat="1" ht="13.8" x14ac:dyDescent="0.3"/>
    <row r="891" s="22" customFormat="1" ht="13.8" x14ac:dyDescent="0.3"/>
    <row r="892" s="22" customFormat="1" ht="13.8" x14ac:dyDescent="0.3"/>
    <row r="893" s="22" customFormat="1" ht="13.8" x14ac:dyDescent="0.3"/>
    <row r="894" s="22" customFormat="1" ht="13.8" x14ac:dyDescent="0.3"/>
    <row r="895" s="22" customFormat="1" ht="13.8" x14ac:dyDescent="0.3"/>
    <row r="896" s="22" customFormat="1" ht="13.8" x14ac:dyDescent="0.3"/>
    <row r="897" s="22" customFormat="1" ht="13.8" x14ac:dyDescent="0.3"/>
    <row r="898" s="22" customFormat="1" ht="13.8" x14ac:dyDescent="0.3"/>
    <row r="899" s="22" customFormat="1" ht="13.8" x14ac:dyDescent="0.3"/>
    <row r="900" s="22" customFormat="1" ht="13.8" x14ac:dyDescent="0.3"/>
    <row r="901" s="22" customFormat="1" ht="13.8" x14ac:dyDescent="0.3"/>
    <row r="902" s="22" customFormat="1" ht="13.8" x14ac:dyDescent="0.3"/>
    <row r="903" s="22" customFormat="1" ht="13.8" x14ac:dyDescent="0.3"/>
    <row r="904" s="22" customFormat="1" ht="13.8" x14ac:dyDescent="0.3"/>
    <row r="905" s="22" customFormat="1" ht="13.8" x14ac:dyDescent="0.3"/>
    <row r="906" s="22" customFormat="1" ht="13.8" x14ac:dyDescent="0.3"/>
    <row r="907" s="22" customFormat="1" ht="13.8" x14ac:dyDescent="0.3"/>
    <row r="908" s="22" customFormat="1" ht="13.8" x14ac:dyDescent="0.3"/>
    <row r="909" s="22" customFormat="1" ht="13.8" x14ac:dyDescent="0.3"/>
    <row r="910" s="22" customFormat="1" ht="13.8" x14ac:dyDescent="0.3"/>
    <row r="911" s="22" customFormat="1" ht="13.8" x14ac:dyDescent="0.3"/>
    <row r="912" s="22" customFormat="1" ht="13.8" x14ac:dyDescent="0.3"/>
    <row r="913" s="22" customFormat="1" ht="13.8" x14ac:dyDescent="0.3"/>
    <row r="914" s="22" customFormat="1" ht="13.8" x14ac:dyDescent="0.3"/>
    <row r="915" s="22" customFormat="1" ht="13.8" x14ac:dyDescent="0.3"/>
    <row r="916" s="22" customFormat="1" ht="13.8" x14ac:dyDescent="0.3"/>
    <row r="917" s="22" customFormat="1" ht="13.8" x14ac:dyDescent="0.3"/>
    <row r="918" s="22" customFormat="1" ht="13.8" x14ac:dyDescent="0.3"/>
    <row r="919" s="22" customFormat="1" ht="13.8" x14ac:dyDescent="0.3"/>
    <row r="920" s="22" customFormat="1" ht="13.8" x14ac:dyDescent="0.3"/>
    <row r="921" s="22" customFormat="1" ht="13.8" x14ac:dyDescent="0.3"/>
    <row r="922" s="22" customFormat="1" ht="13.8" x14ac:dyDescent="0.3"/>
    <row r="923" s="22" customFormat="1" ht="13.8" x14ac:dyDescent="0.3"/>
    <row r="924" s="22" customFormat="1" ht="13.8" x14ac:dyDescent="0.3"/>
    <row r="925" s="22" customFormat="1" ht="13.8" x14ac:dyDescent="0.3"/>
    <row r="926" s="22" customFormat="1" ht="13.8" x14ac:dyDescent="0.3"/>
    <row r="927" s="22" customFormat="1" ht="13.8" x14ac:dyDescent="0.3"/>
    <row r="928" s="22" customFormat="1" ht="13.8" x14ac:dyDescent="0.3"/>
    <row r="929" s="22" customFormat="1" ht="13.8" x14ac:dyDescent="0.3"/>
    <row r="930" s="22" customFormat="1" ht="13.8" x14ac:dyDescent="0.3"/>
    <row r="931" s="22" customFormat="1" ht="13.8" x14ac:dyDescent="0.3"/>
    <row r="932" s="22" customFormat="1" ht="13.8" x14ac:dyDescent="0.3"/>
    <row r="933" s="22" customFormat="1" ht="13.8" x14ac:dyDescent="0.3"/>
    <row r="934" s="22" customFormat="1" ht="13.8" x14ac:dyDescent="0.3"/>
    <row r="935" s="22" customFormat="1" ht="13.8" x14ac:dyDescent="0.3"/>
    <row r="936" s="22" customFormat="1" ht="13.8" x14ac:dyDescent="0.3"/>
    <row r="937" s="22" customFormat="1" ht="13.8" x14ac:dyDescent="0.3"/>
    <row r="938" s="22" customFormat="1" ht="13.8" x14ac:dyDescent="0.3"/>
    <row r="939" s="22" customFormat="1" ht="13.8" x14ac:dyDescent="0.3"/>
    <row r="940" s="22" customFormat="1" ht="13.8" x14ac:dyDescent="0.3"/>
    <row r="941" s="22" customFormat="1" ht="13.8" x14ac:dyDescent="0.3"/>
    <row r="942" s="22" customFormat="1" ht="13.8" x14ac:dyDescent="0.3"/>
    <row r="943" s="22" customFormat="1" ht="13.8" x14ac:dyDescent="0.3"/>
    <row r="944" s="22" customFormat="1" ht="13.8" x14ac:dyDescent="0.3"/>
    <row r="945" s="22" customFormat="1" ht="13.8" x14ac:dyDescent="0.3"/>
    <row r="946" s="22" customFormat="1" ht="13.8" x14ac:dyDescent="0.3"/>
    <row r="947" s="22" customFormat="1" ht="13.8" x14ac:dyDescent="0.3"/>
    <row r="948" s="22" customFormat="1" ht="13.8" x14ac:dyDescent="0.3"/>
    <row r="949" s="22" customFormat="1" ht="13.8" x14ac:dyDescent="0.3"/>
    <row r="950" s="22" customFormat="1" ht="13.8" x14ac:dyDescent="0.3"/>
    <row r="951" s="22" customFormat="1" ht="13.8" x14ac:dyDescent="0.3"/>
    <row r="952" s="22" customFormat="1" ht="13.8" x14ac:dyDescent="0.3"/>
    <row r="953" s="22" customFormat="1" ht="13.8" x14ac:dyDescent="0.3"/>
    <row r="954" s="22" customFormat="1" ht="13.8" x14ac:dyDescent="0.3"/>
    <row r="955" s="22" customFormat="1" ht="13.8" x14ac:dyDescent="0.3"/>
    <row r="956" s="22" customFormat="1" ht="13.8" x14ac:dyDescent="0.3"/>
    <row r="957" s="22" customFormat="1" ht="13.8" x14ac:dyDescent="0.3"/>
    <row r="958" s="22" customFormat="1" ht="13.8" x14ac:dyDescent="0.3"/>
    <row r="959" s="22" customFormat="1" ht="13.8" x14ac:dyDescent="0.3"/>
    <row r="960" s="22" customFormat="1" ht="13.8" x14ac:dyDescent="0.3"/>
    <row r="961" s="22" customFormat="1" ht="13.8" x14ac:dyDescent="0.3"/>
    <row r="962" s="22" customFormat="1" ht="13.8" x14ac:dyDescent="0.3"/>
    <row r="963" s="22" customFormat="1" ht="13.8" x14ac:dyDescent="0.3"/>
    <row r="964" s="22" customFormat="1" ht="13.8" x14ac:dyDescent="0.3"/>
    <row r="965" s="22" customFormat="1" ht="13.8" x14ac:dyDescent="0.3"/>
    <row r="966" s="22" customFormat="1" ht="13.8" x14ac:dyDescent="0.3"/>
    <row r="967" s="22" customFormat="1" ht="13.8" x14ac:dyDescent="0.3"/>
    <row r="968" s="22" customFormat="1" ht="13.8" x14ac:dyDescent="0.3"/>
    <row r="969" s="22" customFormat="1" ht="13.8" x14ac:dyDescent="0.3"/>
    <row r="970" s="22" customFormat="1" ht="13.8" x14ac:dyDescent="0.3"/>
    <row r="971" s="22" customFormat="1" ht="13.8" x14ac:dyDescent="0.3"/>
    <row r="972" s="22" customFormat="1" ht="13.8" x14ac:dyDescent="0.3"/>
    <row r="973" s="22" customFormat="1" ht="13.8" x14ac:dyDescent="0.3"/>
    <row r="974" s="22" customFormat="1" ht="13.8" x14ac:dyDescent="0.3"/>
    <row r="975" s="22" customFormat="1" ht="13.8" x14ac:dyDescent="0.3"/>
    <row r="976" s="22" customFormat="1" ht="13.8" x14ac:dyDescent="0.3"/>
    <row r="977" s="22" customFormat="1" ht="13.8" x14ac:dyDescent="0.3"/>
    <row r="978" s="22" customFormat="1" ht="13.8" x14ac:dyDescent="0.3"/>
    <row r="979" s="22" customFormat="1" ht="13.8" x14ac:dyDescent="0.3"/>
    <row r="980" s="22" customFormat="1" ht="13.8" x14ac:dyDescent="0.3"/>
    <row r="981" s="22" customFormat="1" ht="13.8" x14ac:dyDescent="0.3"/>
    <row r="982" s="22" customFormat="1" ht="13.8" x14ac:dyDescent="0.3"/>
    <row r="983" s="22" customFormat="1" ht="13.8" x14ac:dyDescent="0.3"/>
    <row r="984" s="22" customFormat="1" ht="13.8" x14ac:dyDescent="0.3"/>
    <row r="985" s="22" customFormat="1" ht="13.8" x14ac:dyDescent="0.3"/>
    <row r="986" s="22" customFormat="1" ht="13.8" x14ac:dyDescent="0.3"/>
    <row r="987" s="22" customFormat="1" ht="13.8" x14ac:dyDescent="0.3"/>
    <row r="988" s="22" customFormat="1" ht="13.8" x14ac:dyDescent="0.3"/>
    <row r="989" s="22" customFormat="1" ht="13.8" x14ac:dyDescent="0.3"/>
    <row r="990" s="22" customFormat="1" ht="13.8" x14ac:dyDescent="0.3"/>
    <row r="991" s="22" customFormat="1" ht="13.8" x14ac:dyDescent="0.3"/>
    <row r="992" s="22" customFormat="1" ht="13.8" x14ac:dyDescent="0.3"/>
    <row r="993" s="22" customFormat="1" ht="13.8" x14ac:dyDescent="0.3"/>
    <row r="994" s="22" customFormat="1" ht="13.8" x14ac:dyDescent="0.3"/>
    <row r="995" s="22" customFormat="1" ht="13.8" x14ac:dyDescent="0.3"/>
    <row r="996" s="22" customFormat="1" ht="13.8" x14ac:dyDescent="0.3"/>
    <row r="997" s="22" customFormat="1" ht="13.8" x14ac:dyDescent="0.3"/>
    <row r="998" s="22" customFormat="1" ht="13.8" x14ac:dyDescent="0.3"/>
    <row r="999" s="22" customFormat="1" ht="13.8" x14ac:dyDescent="0.3"/>
    <row r="1000" s="22" customFormat="1" ht="13.8" x14ac:dyDescent="0.3"/>
    <row r="1001" s="22" customFormat="1" ht="13.8" x14ac:dyDescent="0.3"/>
    <row r="1002" s="22" customFormat="1" ht="13.8" x14ac:dyDescent="0.3"/>
    <row r="1003" s="22" customFormat="1" ht="13.8" x14ac:dyDescent="0.3"/>
    <row r="1004" s="22" customFormat="1" ht="13.8" x14ac:dyDescent="0.3"/>
    <row r="1005" s="22" customFormat="1" ht="13.8" x14ac:dyDescent="0.3"/>
    <row r="1006" s="22" customFormat="1" ht="13.8" x14ac:dyDescent="0.3"/>
    <row r="1007" s="22" customFormat="1" ht="13.8" x14ac:dyDescent="0.3"/>
    <row r="1008" s="22" customFormat="1" ht="13.8" x14ac:dyDescent="0.3"/>
    <row r="1009" s="22" customFormat="1" ht="13.8" x14ac:dyDescent="0.3"/>
    <row r="1010" s="22" customFormat="1" ht="13.8" x14ac:dyDescent="0.3"/>
    <row r="1011" s="22" customFormat="1" ht="13.8" x14ac:dyDescent="0.3"/>
    <row r="1012" s="22" customFormat="1" ht="13.8" x14ac:dyDescent="0.3"/>
    <row r="1013" s="22" customFormat="1" ht="13.8" x14ac:dyDescent="0.3"/>
    <row r="1014" s="22" customFormat="1" ht="13.8" x14ac:dyDescent="0.3"/>
    <row r="1015" s="22" customFormat="1" ht="13.8" x14ac:dyDescent="0.3"/>
    <row r="1016" s="22" customFormat="1" ht="13.8" x14ac:dyDescent="0.3"/>
    <row r="1017" s="22" customFormat="1" ht="13.8" x14ac:dyDescent="0.3"/>
    <row r="1018" s="22" customFormat="1" ht="13.8" x14ac:dyDescent="0.3"/>
    <row r="1019" s="22" customFormat="1" ht="13.8" x14ac:dyDescent="0.3"/>
    <row r="1020" s="22" customFormat="1" ht="13.8" x14ac:dyDescent="0.3"/>
    <row r="1021" s="22" customFormat="1" ht="13.8" x14ac:dyDescent="0.3"/>
    <row r="1022" s="22" customFormat="1" ht="13.8" x14ac:dyDescent="0.3"/>
    <row r="1023" s="22" customFormat="1" ht="13.8" x14ac:dyDescent="0.3"/>
    <row r="1024" s="22" customFormat="1" ht="13.8" x14ac:dyDescent="0.3"/>
    <row r="1025" s="22" customFormat="1" ht="13.8" x14ac:dyDescent="0.3"/>
    <row r="1026" s="22" customFormat="1" ht="13.8" x14ac:dyDescent="0.3"/>
    <row r="1027" s="22" customFormat="1" ht="13.8" x14ac:dyDescent="0.3"/>
    <row r="1028" s="22" customFormat="1" ht="13.8" x14ac:dyDescent="0.3"/>
    <row r="1029" s="22" customFormat="1" ht="13.8" x14ac:dyDescent="0.3"/>
    <row r="1030" s="22" customFormat="1" ht="13.8" x14ac:dyDescent="0.3"/>
    <row r="1031" s="22" customFormat="1" ht="13.8" x14ac:dyDescent="0.3"/>
    <row r="1032" s="22" customFormat="1" ht="13.8" x14ac:dyDescent="0.3"/>
    <row r="1033" s="22" customFormat="1" ht="13.8" x14ac:dyDescent="0.3"/>
    <row r="1034" s="22" customFormat="1" ht="13.8" x14ac:dyDescent="0.3"/>
    <row r="1035" s="22" customFormat="1" ht="13.8" x14ac:dyDescent="0.3"/>
    <row r="1036" s="22" customFormat="1" ht="13.8" x14ac:dyDescent="0.3"/>
    <row r="1037" s="22" customFormat="1" ht="13.8" x14ac:dyDescent="0.3"/>
    <row r="1038" s="22" customFormat="1" ht="13.8" x14ac:dyDescent="0.3"/>
    <row r="1039" s="22" customFormat="1" ht="13.8" x14ac:dyDescent="0.3"/>
    <row r="1040" s="22" customFormat="1" ht="13.8" x14ac:dyDescent="0.3"/>
    <row r="1041" s="22" customFormat="1" ht="13.8" x14ac:dyDescent="0.3"/>
    <row r="1042" s="22" customFormat="1" ht="13.8" x14ac:dyDescent="0.3"/>
    <row r="1043" s="22" customFormat="1" ht="13.8" x14ac:dyDescent="0.3"/>
    <row r="1044" s="22" customFormat="1" ht="13.8" x14ac:dyDescent="0.3"/>
    <row r="1045" s="22" customFormat="1" ht="13.8" x14ac:dyDescent="0.3"/>
    <row r="1046" s="22" customFormat="1" ht="13.8" x14ac:dyDescent="0.3"/>
    <row r="1047" s="22" customFormat="1" ht="13.8" x14ac:dyDescent="0.3"/>
    <row r="1048" s="22" customFormat="1" ht="13.8" x14ac:dyDescent="0.3"/>
    <row r="1049" s="22" customFormat="1" ht="13.8" x14ac:dyDescent="0.3"/>
    <row r="1050" s="22" customFormat="1" ht="13.8" x14ac:dyDescent="0.3"/>
    <row r="1051" s="22" customFormat="1" ht="13.8" x14ac:dyDescent="0.3"/>
    <row r="1052" s="22" customFormat="1" ht="13.8" x14ac:dyDescent="0.3"/>
    <row r="1053" s="22" customFormat="1" ht="13.8" x14ac:dyDescent="0.3"/>
    <row r="1054" s="22" customFormat="1" ht="13.8" x14ac:dyDescent="0.3"/>
    <row r="1055" s="22" customFormat="1" ht="13.8" x14ac:dyDescent="0.3"/>
    <row r="1056" s="22" customFormat="1" ht="13.8" x14ac:dyDescent="0.3"/>
    <row r="1057" s="22" customFormat="1" ht="13.8" x14ac:dyDescent="0.3"/>
    <row r="1058" s="22" customFormat="1" ht="13.8" x14ac:dyDescent="0.3"/>
    <row r="1059" s="22" customFormat="1" ht="13.8" x14ac:dyDescent="0.3"/>
    <row r="1060" s="22" customFormat="1" ht="13.8" x14ac:dyDescent="0.3"/>
    <row r="1061" s="22" customFormat="1" ht="13.8" x14ac:dyDescent="0.3"/>
    <row r="1062" s="22" customFormat="1" ht="13.8" x14ac:dyDescent="0.3"/>
    <row r="1063" s="22" customFormat="1" ht="13.8" x14ac:dyDescent="0.3"/>
    <row r="1064" s="22" customFormat="1" ht="13.8" x14ac:dyDescent="0.3"/>
    <row r="1065" s="22" customFormat="1" ht="13.8" x14ac:dyDescent="0.3"/>
    <row r="1066" s="22" customFormat="1" ht="13.8" x14ac:dyDescent="0.3"/>
    <row r="1067" s="22" customFormat="1" ht="13.8" x14ac:dyDescent="0.3"/>
    <row r="1068" s="22" customFormat="1" ht="13.8" x14ac:dyDescent="0.3"/>
    <row r="1069" s="22" customFormat="1" ht="13.8" x14ac:dyDescent="0.3"/>
    <row r="1070" s="22" customFormat="1" ht="13.8" x14ac:dyDescent="0.3"/>
    <row r="1071" s="22" customFormat="1" ht="13.8" x14ac:dyDescent="0.3"/>
    <row r="1072" s="22" customFormat="1" ht="13.8" x14ac:dyDescent="0.3"/>
    <row r="1073" s="22" customFormat="1" ht="13.8" x14ac:dyDescent="0.3"/>
    <row r="1074" s="22" customFormat="1" ht="13.8" x14ac:dyDescent="0.3"/>
    <row r="1075" s="22" customFormat="1" ht="13.8" x14ac:dyDescent="0.3"/>
    <row r="1076" s="22" customFormat="1" ht="13.8" x14ac:dyDescent="0.3"/>
    <row r="1077" s="22" customFormat="1" ht="13.8" x14ac:dyDescent="0.3"/>
    <row r="1078" s="22" customFormat="1" ht="13.8" x14ac:dyDescent="0.3"/>
    <row r="1079" s="22" customFormat="1" ht="13.8" x14ac:dyDescent="0.3"/>
    <row r="1080" s="22" customFormat="1" ht="13.8" x14ac:dyDescent="0.3"/>
    <row r="1081" s="22" customFormat="1" ht="13.8" x14ac:dyDescent="0.3"/>
    <row r="1082" s="22" customFormat="1" ht="13.8" x14ac:dyDescent="0.3"/>
    <row r="1083" s="22" customFormat="1" ht="13.8" x14ac:dyDescent="0.3"/>
    <row r="1084" s="22" customFormat="1" ht="13.8" x14ac:dyDescent="0.3"/>
    <row r="1085" s="22" customFormat="1" ht="13.8" x14ac:dyDescent="0.3"/>
    <row r="1086" s="22" customFormat="1" ht="13.8" x14ac:dyDescent="0.3"/>
    <row r="1087" s="22" customFormat="1" ht="13.8" x14ac:dyDescent="0.3"/>
    <row r="1088" s="22" customFormat="1" ht="13.8" x14ac:dyDescent="0.3"/>
    <row r="1089" s="22" customFormat="1" ht="13.8" x14ac:dyDescent="0.3"/>
    <row r="1090" s="22" customFormat="1" ht="13.8" x14ac:dyDescent="0.3"/>
    <row r="1091" s="22" customFormat="1" ht="13.8" x14ac:dyDescent="0.3"/>
    <row r="1092" s="22" customFormat="1" ht="13.8" x14ac:dyDescent="0.3"/>
    <row r="1093" s="22" customFormat="1" ht="13.8" x14ac:dyDescent="0.3"/>
    <row r="1094" s="22" customFormat="1" ht="13.8" x14ac:dyDescent="0.3"/>
    <row r="1095" s="22" customFormat="1" ht="13.8" x14ac:dyDescent="0.3"/>
    <row r="1096" s="22" customFormat="1" ht="13.8" x14ac:dyDescent="0.3"/>
    <row r="1097" s="22" customFormat="1" ht="13.8" x14ac:dyDescent="0.3"/>
    <row r="1098" s="22" customFormat="1" ht="13.8" x14ac:dyDescent="0.3"/>
    <row r="1099" s="22" customFormat="1" ht="13.8" x14ac:dyDescent="0.3"/>
    <row r="1100" s="22" customFormat="1" ht="13.8" x14ac:dyDescent="0.3"/>
    <row r="1101" s="22" customFormat="1" ht="13.8" x14ac:dyDescent="0.3"/>
    <row r="1102" s="22" customFormat="1" ht="13.8" x14ac:dyDescent="0.3"/>
    <row r="1103" s="22" customFormat="1" ht="13.8" x14ac:dyDescent="0.3"/>
    <row r="1104" s="22" customFormat="1" ht="13.8" x14ac:dyDescent="0.3"/>
    <row r="1105" s="22" customFormat="1" ht="13.8" x14ac:dyDescent="0.3"/>
    <row r="1106" s="22" customFormat="1" ht="13.8" x14ac:dyDescent="0.3"/>
    <row r="1107" s="22" customFormat="1" ht="13.8" x14ac:dyDescent="0.3"/>
    <row r="1108" s="22" customFormat="1" ht="13.8" x14ac:dyDescent="0.3"/>
    <row r="1109" s="22" customFormat="1" ht="13.8" x14ac:dyDescent="0.3"/>
    <row r="1110" s="22" customFormat="1" ht="13.8" x14ac:dyDescent="0.3"/>
    <row r="1111" s="22" customFormat="1" ht="13.8" x14ac:dyDescent="0.3"/>
    <row r="1112" s="22" customFormat="1" ht="13.8" x14ac:dyDescent="0.3"/>
    <row r="1113" s="22" customFormat="1" ht="13.8" x14ac:dyDescent="0.3"/>
    <row r="1114" s="22" customFormat="1" ht="13.8" x14ac:dyDescent="0.3"/>
    <row r="1115" s="22" customFormat="1" ht="13.8" x14ac:dyDescent="0.3"/>
    <row r="1116" s="22" customFormat="1" ht="13.8" x14ac:dyDescent="0.3"/>
    <row r="1117" s="22" customFormat="1" ht="13.8" x14ac:dyDescent="0.3"/>
    <row r="1118" s="22" customFormat="1" ht="13.8" x14ac:dyDescent="0.3"/>
    <row r="1119" s="22" customFormat="1" ht="13.8" x14ac:dyDescent="0.3"/>
    <row r="1120" s="22" customFormat="1" ht="13.8" x14ac:dyDescent="0.3"/>
    <row r="1121" s="22" customFormat="1" ht="13.8" x14ac:dyDescent="0.3"/>
    <row r="1122" s="22" customFormat="1" ht="13.8" x14ac:dyDescent="0.3"/>
    <row r="1123" s="22" customFormat="1" ht="13.8" x14ac:dyDescent="0.3"/>
    <row r="1124" s="22" customFormat="1" ht="13.8" x14ac:dyDescent="0.3"/>
    <row r="1125" s="22" customFormat="1" ht="13.8" x14ac:dyDescent="0.3"/>
    <row r="1126" s="22" customFormat="1" ht="13.8" x14ac:dyDescent="0.3"/>
    <row r="1127" s="22" customFormat="1" ht="13.8" x14ac:dyDescent="0.3"/>
    <row r="1128" s="22" customFormat="1" ht="13.8" x14ac:dyDescent="0.3"/>
    <row r="1129" s="22" customFormat="1" ht="13.8" x14ac:dyDescent="0.3"/>
    <row r="1130" s="22" customFormat="1" ht="13.8" x14ac:dyDescent="0.3"/>
    <row r="1131" s="22" customFormat="1" ht="13.8" x14ac:dyDescent="0.3"/>
    <row r="1132" s="22" customFormat="1" ht="13.8" x14ac:dyDescent="0.3"/>
    <row r="1133" s="22" customFormat="1" ht="13.8" x14ac:dyDescent="0.3"/>
    <row r="1134" s="22" customFormat="1" ht="13.8" x14ac:dyDescent="0.3"/>
    <row r="1135" s="22" customFormat="1" ht="13.8" x14ac:dyDescent="0.3"/>
    <row r="1136" s="22" customFormat="1" ht="13.8" x14ac:dyDescent="0.3"/>
    <row r="1137" s="22" customFormat="1" ht="13.8" x14ac:dyDescent="0.3"/>
    <row r="1138" s="22" customFormat="1" ht="13.8" x14ac:dyDescent="0.3"/>
    <row r="1139" s="22" customFormat="1" ht="13.8" x14ac:dyDescent="0.3"/>
    <row r="1140" s="22" customFormat="1" ht="13.8" x14ac:dyDescent="0.3"/>
    <row r="1141" s="22" customFormat="1" ht="13.8" x14ac:dyDescent="0.3"/>
    <row r="1142" s="22" customFormat="1" ht="13.8" x14ac:dyDescent="0.3"/>
    <row r="1143" s="22" customFormat="1" ht="13.8" x14ac:dyDescent="0.3"/>
    <row r="1144" s="22" customFormat="1" ht="13.8" x14ac:dyDescent="0.3"/>
    <row r="1145" s="22" customFormat="1" ht="13.8" x14ac:dyDescent="0.3"/>
    <row r="1146" s="22" customFormat="1" ht="13.8" x14ac:dyDescent="0.3"/>
    <row r="1147" s="22" customFormat="1" ht="13.8" x14ac:dyDescent="0.3"/>
    <row r="1148" s="22" customFormat="1" ht="13.8" x14ac:dyDescent="0.3"/>
    <row r="1149" s="22" customFormat="1" ht="13.8" x14ac:dyDescent="0.3"/>
    <row r="1150" s="22" customFormat="1" ht="13.8" x14ac:dyDescent="0.3"/>
    <row r="1151" s="22" customFormat="1" ht="13.8" x14ac:dyDescent="0.3"/>
    <row r="1152" s="22" customFormat="1" ht="13.8" x14ac:dyDescent="0.3"/>
    <row r="1153" s="22" customFormat="1" ht="13.8" x14ac:dyDescent="0.3"/>
    <row r="1154" s="22" customFormat="1" ht="13.8" x14ac:dyDescent="0.3"/>
    <row r="1155" s="22" customFormat="1" ht="13.8" x14ac:dyDescent="0.3"/>
    <row r="1156" s="22" customFormat="1" ht="13.8" x14ac:dyDescent="0.3"/>
    <row r="1157" s="22" customFormat="1" ht="13.8" x14ac:dyDescent="0.3"/>
    <row r="1158" s="22" customFormat="1" ht="13.8" x14ac:dyDescent="0.3"/>
    <row r="1159" s="22" customFormat="1" ht="13.8" x14ac:dyDescent="0.3"/>
    <row r="1160" s="22" customFormat="1" ht="13.8" x14ac:dyDescent="0.3"/>
    <row r="1161" s="22" customFormat="1" ht="13.8" x14ac:dyDescent="0.3"/>
    <row r="1162" s="22" customFormat="1" ht="13.8" x14ac:dyDescent="0.3"/>
    <row r="1163" s="22" customFormat="1" ht="13.8" x14ac:dyDescent="0.3"/>
    <row r="1164" s="22" customFormat="1" ht="13.8" x14ac:dyDescent="0.3"/>
    <row r="1165" s="22" customFormat="1" ht="13.8" x14ac:dyDescent="0.3"/>
    <row r="1166" s="22" customFormat="1" ht="13.8" x14ac:dyDescent="0.3"/>
    <row r="1167" s="22" customFormat="1" ht="13.8" x14ac:dyDescent="0.3"/>
    <row r="1168" s="22" customFormat="1" ht="13.8" x14ac:dyDescent="0.3"/>
    <row r="1169" s="22" customFormat="1" ht="13.8" x14ac:dyDescent="0.3"/>
    <row r="1170" s="22" customFormat="1" ht="13.8" x14ac:dyDescent="0.3"/>
    <row r="1171" s="22" customFormat="1" ht="13.8" x14ac:dyDescent="0.3"/>
    <row r="1172" s="22" customFormat="1" ht="13.8" x14ac:dyDescent="0.3"/>
    <row r="1173" s="22" customFormat="1" ht="13.8" x14ac:dyDescent="0.3"/>
    <row r="1174" s="22" customFormat="1" ht="13.8" x14ac:dyDescent="0.3"/>
    <row r="1175" s="22" customFormat="1" ht="13.8" x14ac:dyDescent="0.3"/>
    <row r="1176" s="22" customFormat="1" ht="13.8" x14ac:dyDescent="0.3"/>
    <row r="1177" s="22" customFormat="1" ht="13.8" x14ac:dyDescent="0.3"/>
    <row r="1178" s="22" customFormat="1" ht="13.8" x14ac:dyDescent="0.3"/>
    <row r="1179" s="22" customFormat="1" ht="13.8" x14ac:dyDescent="0.3"/>
    <row r="1180" s="22" customFormat="1" ht="13.8" x14ac:dyDescent="0.3"/>
    <row r="1181" s="22" customFormat="1" ht="13.8" x14ac:dyDescent="0.3"/>
    <row r="1182" s="22" customFormat="1" ht="13.8" x14ac:dyDescent="0.3"/>
    <row r="1183" s="22" customFormat="1" ht="13.8" x14ac:dyDescent="0.3"/>
    <row r="1184" s="22" customFormat="1" ht="13.8" x14ac:dyDescent="0.3"/>
    <row r="1185" s="22" customFormat="1" ht="13.8" x14ac:dyDescent="0.3"/>
    <row r="1186" s="22" customFormat="1" ht="13.8" x14ac:dyDescent="0.3"/>
    <row r="1187" s="22" customFormat="1" ht="13.8" x14ac:dyDescent="0.3"/>
    <row r="1188" s="22" customFormat="1" ht="13.8" x14ac:dyDescent="0.3"/>
    <row r="1189" s="22" customFormat="1" ht="13.8" x14ac:dyDescent="0.3"/>
    <row r="1190" s="22" customFormat="1" ht="13.8" x14ac:dyDescent="0.3"/>
    <row r="1191" s="22" customFormat="1" ht="13.8" x14ac:dyDescent="0.3"/>
    <row r="1192" s="22" customFormat="1" ht="13.8" x14ac:dyDescent="0.3"/>
    <row r="1193" s="22" customFormat="1" ht="13.8" x14ac:dyDescent="0.3"/>
    <row r="1194" s="22" customFormat="1" ht="13.8" x14ac:dyDescent="0.3"/>
    <row r="1195" s="22" customFormat="1" ht="13.8" x14ac:dyDescent="0.3"/>
    <row r="1196" s="22" customFormat="1" ht="13.8" x14ac:dyDescent="0.3"/>
    <row r="1197" s="22" customFormat="1" ht="13.8" x14ac:dyDescent="0.3"/>
    <row r="1198" s="22" customFormat="1" ht="13.8" x14ac:dyDescent="0.3"/>
    <row r="1199" s="22" customFormat="1" ht="13.8" x14ac:dyDescent="0.3"/>
    <row r="1200" s="22" customFormat="1" ht="13.8" x14ac:dyDescent="0.3"/>
    <row r="1201" s="22" customFormat="1" ht="13.8" x14ac:dyDescent="0.3"/>
    <row r="1202" s="22" customFormat="1" ht="13.8" x14ac:dyDescent="0.3"/>
    <row r="1203" s="22" customFormat="1" ht="13.8" x14ac:dyDescent="0.3"/>
    <row r="1204" s="22" customFormat="1" ht="13.8" x14ac:dyDescent="0.3"/>
    <row r="1205" s="22" customFormat="1" ht="13.8" x14ac:dyDescent="0.3"/>
    <row r="1206" s="22" customFormat="1" ht="13.8" x14ac:dyDescent="0.3"/>
    <row r="1207" s="22" customFormat="1" ht="13.8" x14ac:dyDescent="0.3"/>
    <row r="1208" s="22" customFormat="1" ht="13.8" x14ac:dyDescent="0.3"/>
    <row r="1209" s="22" customFormat="1" ht="13.8" x14ac:dyDescent="0.3"/>
    <row r="1210" s="22" customFormat="1" ht="13.8" x14ac:dyDescent="0.3"/>
    <row r="1211" s="22" customFormat="1" ht="13.8" x14ac:dyDescent="0.3"/>
    <row r="1212" s="22" customFormat="1" ht="13.8" x14ac:dyDescent="0.3"/>
    <row r="1213" s="22" customFormat="1" ht="13.8" x14ac:dyDescent="0.3"/>
    <row r="1214" s="22" customFormat="1" ht="13.8" x14ac:dyDescent="0.3"/>
    <row r="1215" s="22" customFormat="1" ht="13.8" x14ac:dyDescent="0.3"/>
    <row r="1216" s="22" customFormat="1" ht="13.8" x14ac:dyDescent="0.3"/>
    <row r="1217" s="22" customFormat="1" ht="13.8" x14ac:dyDescent="0.3"/>
    <row r="1218" s="22" customFormat="1" ht="13.8" x14ac:dyDescent="0.3"/>
    <row r="1219" s="22" customFormat="1" ht="13.8" x14ac:dyDescent="0.3"/>
    <row r="1220" s="22" customFormat="1" ht="13.8" x14ac:dyDescent="0.3"/>
    <row r="1221" s="22" customFormat="1" ht="13.8" x14ac:dyDescent="0.3"/>
    <row r="1222" s="22" customFormat="1" ht="13.8" x14ac:dyDescent="0.3"/>
    <row r="1223" s="22" customFormat="1" ht="13.8" x14ac:dyDescent="0.3"/>
    <row r="1224" s="22" customFormat="1" ht="13.8" x14ac:dyDescent="0.3"/>
    <row r="1225" s="22" customFormat="1" ht="13.8" x14ac:dyDescent="0.3"/>
    <row r="1226" s="22" customFormat="1" ht="13.8" x14ac:dyDescent="0.3"/>
    <row r="1227" s="22" customFormat="1" ht="13.8" x14ac:dyDescent="0.3"/>
    <row r="1228" s="22" customFormat="1" ht="13.8" x14ac:dyDescent="0.3"/>
    <row r="1229" s="22" customFormat="1" ht="13.8" x14ac:dyDescent="0.3"/>
    <row r="1230" s="22" customFormat="1" ht="13.8" x14ac:dyDescent="0.3"/>
    <row r="1231" s="22" customFormat="1" ht="13.8" x14ac:dyDescent="0.3"/>
    <row r="1232" s="22" customFormat="1" ht="13.8" x14ac:dyDescent="0.3"/>
    <row r="1233" s="22" customFormat="1" ht="13.8" x14ac:dyDescent="0.3"/>
    <row r="1234" s="22" customFormat="1" ht="13.8" x14ac:dyDescent="0.3"/>
    <row r="1235" s="22" customFormat="1" ht="13.8" x14ac:dyDescent="0.3"/>
    <row r="1236" s="22" customFormat="1" ht="13.8" x14ac:dyDescent="0.3"/>
    <row r="1237" s="22" customFormat="1" ht="13.8" x14ac:dyDescent="0.3"/>
    <row r="1238" s="22" customFormat="1" ht="13.8" x14ac:dyDescent="0.3"/>
    <row r="1239" s="22" customFormat="1" ht="13.8" x14ac:dyDescent="0.3"/>
    <row r="1240" s="22" customFormat="1" ht="13.8" x14ac:dyDescent="0.3"/>
    <row r="1241" s="22" customFormat="1" ht="13.8" x14ac:dyDescent="0.3"/>
    <row r="1242" s="22" customFormat="1" ht="13.8" x14ac:dyDescent="0.3"/>
    <row r="1243" s="22" customFormat="1" ht="13.8" x14ac:dyDescent="0.3"/>
    <row r="1244" s="22" customFormat="1" ht="13.8" x14ac:dyDescent="0.3"/>
    <row r="1245" s="22" customFormat="1" ht="13.8" x14ac:dyDescent="0.3"/>
    <row r="1246" s="22" customFormat="1" ht="13.8" x14ac:dyDescent="0.3"/>
    <row r="1247" s="22" customFormat="1" ht="13.8" x14ac:dyDescent="0.3"/>
    <row r="1248" s="22" customFormat="1" ht="13.8" x14ac:dyDescent="0.3"/>
    <row r="1249" s="22" customFormat="1" ht="13.8" x14ac:dyDescent="0.3"/>
    <row r="1250" s="22" customFormat="1" ht="13.8" x14ac:dyDescent="0.3"/>
    <row r="1251" s="22" customFormat="1" ht="13.8" x14ac:dyDescent="0.3"/>
    <row r="1252" s="22" customFormat="1" ht="13.8" x14ac:dyDescent="0.3"/>
    <row r="1253" s="22" customFormat="1" ht="13.8" x14ac:dyDescent="0.3"/>
    <row r="1254" s="22" customFormat="1" ht="13.8" x14ac:dyDescent="0.3"/>
    <row r="1255" s="22" customFormat="1" ht="13.8" x14ac:dyDescent="0.3"/>
    <row r="1256" s="22" customFormat="1" ht="13.8" x14ac:dyDescent="0.3"/>
    <row r="1257" s="22" customFormat="1" ht="13.8" x14ac:dyDescent="0.3"/>
    <row r="1258" s="22" customFormat="1" ht="13.8" x14ac:dyDescent="0.3"/>
    <row r="1259" s="22" customFormat="1" ht="13.8" x14ac:dyDescent="0.3"/>
    <row r="1260" s="22" customFormat="1" ht="13.8" x14ac:dyDescent="0.3"/>
    <row r="1261" s="22" customFormat="1" ht="13.8" x14ac:dyDescent="0.3"/>
    <row r="1262" s="22" customFormat="1" ht="13.8" x14ac:dyDescent="0.3"/>
    <row r="1263" s="22" customFormat="1" ht="13.8" x14ac:dyDescent="0.3"/>
    <row r="1264" s="22" customFormat="1" ht="13.8" x14ac:dyDescent="0.3"/>
    <row r="1265" s="22" customFormat="1" ht="13.8" x14ac:dyDescent="0.3"/>
    <row r="1266" s="22" customFormat="1" ht="13.8" x14ac:dyDescent="0.3"/>
    <row r="1267" s="22" customFormat="1" ht="13.8" x14ac:dyDescent="0.3"/>
    <row r="1268" s="22" customFormat="1" ht="13.8" x14ac:dyDescent="0.3"/>
    <row r="1269" s="22" customFormat="1" ht="13.8" x14ac:dyDescent="0.3"/>
    <row r="1270" s="22" customFormat="1" ht="13.8" x14ac:dyDescent="0.3"/>
    <row r="1271" s="22" customFormat="1" ht="13.8" x14ac:dyDescent="0.3"/>
    <row r="1272" s="22" customFormat="1" ht="13.8" x14ac:dyDescent="0.3"/>
    <row r="1273" s="22" customFormat="1" ht="13.8" x14ac:dyDescent="0.3"/>
    <row r="1274" s="22" customFormat="1" ht="13.8" x14ac:dyDescent="0.3"/>
    <row r="1275" s="22" customFormat="1" ht="13.8" x14ac:dyDescent="0.3"/>
    <row r="1276" s="22" customFormat="1" ht="13.8" x14ac:dyDescent="0.3"/>
    <row r="1277" s="22" customFormat="1" ht="13.8" x14ac:dyDescent="0.3"/>
    <row r="1278" s="22" customFormat="1" ht="13.8" x14ac:dyDescent="0.3"/>
    <row r="1279" s="22" customFormat="1" ht="13.8" x14ac:dyDescent="0.3"/>
    <row r="1280" s="22" customFormat="1" ht="13.8" x14ac:dyDescent="0.3"/>
    <row r="1281" s="22" customFormat="1" ht="13.8" x14ac:dyDescent="0.3"/>
    <row r="1282" s="22" customFormat="1" ht="13.8" x14ac:dyDescent="0.3"/>
    <row r="1283" s="22" customFormat="1" ht="13.8" x14ac:dyDescent="0.3"/>
    <row r="1284" s="22" customFormat="1" ht="13.8" x14ac:dyDescent="0.3"/>
    <row r="1285" s="22" customFormat="1" ht="13.8" x14ac:dyDescent="0.3"/>
    <row r="1286" s="22" customFormat="1" ht="13.8" x14ac:dyDescent="0.3"/>
    <row r="1287" s="22" customFormat="1" ht="13.8" x14ac:dyDescent="0.3"/>
    <row r="1288" s="22" customFormat="1" ht="13.8" x14ac:dyDescent="0.3"/>
    <row r="1289" s="22" customFormat="1" ht="13.8" x14ac:dyDescent="0.3"/>
    <row r="1290" s="22" customFormat="1" ht="13.8" x14ac:dyDescent="0.3"/>
    <row r="1291" s="22" customFormat="1" ht="13.8" x14ac:dyDescent="0.3"/>
    <row r="1292" s="22" customFormat="1" ht="13.8" x14ac:dyDescent="0.3"/>
    <row r="1293" s="22" customFormat="1" ht="13.8" x14ac:dyDescent="0.3"/>
    <row r="1294" s="22" customFormat="1" ht="13.8" x14ac:dyDescent="0.3"/>
    <row r="1295" s="22" customFormat="1" ht="13.8" x14ac:dyDescent="0.3"/>
    <row r="1296" s="22" customFormat="1" ht="13.8" x14ac:dyDescent="0.3"/>
    <row r="1297" s="22" customFormat="1" ht="13.8" x14ac:dyDescent="0.3"/>
    <row r="1298" s="22" customFormat="1" ht="13.8" x14ac:dyDescent="0.3"/>
    <row r="1299" s="22" customFormat="1" ht="13.8" x14ac:dyDescent="0.3"/>
    <row r="1300" s="22" customFormat="1" ht="13.8" x14ac:dyDescent="0.3"/>
    <row r="1301" s="22" customFormat="1" ht="13.8" x14ac:dyDescent="0.3"/>
    <row r="1302" s="22" customFormat="1" ht="13.8" x14ac:dyDescent="0.3"/>
    <row r="1303" s="22" customFormat="1" ht="13.8" x14ac:dyDescent="0.3"/>
    <row r="1304" s="22" customFormat="1" ht="13.8" x14ac:dyDescent="0.3"/>
    <row r="1305" s="22" customFormat="1" ht="13.8" x14ac:dyDescent="0.3"/>
    <row r="1306" s="22" customFormat="1" ht="13.8" x14ac:dyDescent="0.3"/>
    <row r="1307" s="22" customFormat="1" ht="13.8" x14ac:dyDescent="0.3"/>
    <row r="1308" s="22" customFormat="1" ht="13.8" x14ac:dyDescent="0.3"/>
    <row r="1309" s="22" customFormat="1" ht="13.8" x14ac:dyDescent="0.3"/>
    <row r="1310" s="22" customFormat="1" ht="13.8" x14ac:dyDescent="0.3"/>
    <row r="1311" s="22" customFormat="1" ht="13.8" x14ac:dyDescent="0.3"/>
    <row r="1312" s="22" customFormat="1" ht="13.8" x14ac:dyDescent="0.3"/>
    <row r="1313" s="22" customFormat="1" ht="13.8" x14ac:dyDescent="0.3"/>
    <row r="1314" s="22" customFormat="1" ht="13.8" x14ac:dyDescent="0.3"/>
    <row r="1315" s="22" customFormat="1" ht="13.8" x14ac:dyDescent="0.3"/>
    <row r="1316" s="22" customFormat="1" ht="13.8" x14ac:dyDescent="0.3"/>
    <row r="1317" s="22" customFormat="1" ht="13.8" x14ac:dyDescent="0.3"/>
    <row r="1318" s="22" customFormat="1" ht="13.8" x14ac:dyDescent="0.3"/>
    <row r="1319" s="22" customFormat="1" ht="13.8" x14ac:dyDescent="0.3"/>
    <row r="1320" s="22" customFormat="1" ht="13.8" x14ac:dyDescent="0.3"/>
    <row r="1321" s="22" customFormat="1" ht="13.8" x14ac:dyDescent="0.3"/>
    <row r="1322" s="22" customFormat="1" ht="13.8" x14ac:dyDescent="0.3"/>
    <row r="1323" s="22" customFormat="1" ht="13.8" x14ac:dyDescent="0.3"/>
    <row r="1324" s="22" customFormat="1" ht="13.8" x14ac:dyDescent="0.3"/>
    <row r="1325" s="22" customFormat="1" ht="13.8" x14ac:dyDescent="0.3"/>
    <row r="1326" s="22" customFormat="1" ht="13.8" x14ac:dyDescent="0.3"/>
    <row r="1327" s="22" customFormat="1" ht="13.8" x14ac:dyDescent="0.3"/>
    <row r="1328" s="22" customFormat="1" ht="13.8" x14ac:dyDescent="0.3"/>
    <row r="1329" s="22" customFormat="1" ht="13.8" x14ac:dyDescent="0.3"/>
    <row r="1330" s="22" customFormat="1" ht="13.8" x14ac:dyDescent="0.3"/>
    <row r="1331" s="22" customFormat="1" ht="13.8" x14ac:dyDescent="0.3"/>
    <row r="1332" s="22" customFormat="1" ht="13.8" x14ac:dyDescent="0.3"/>
    <row r="1333" s="22" customFormat="1" ht="13.8" x14ac:dyDescent="0.3"/>
    <row r="1334" s="22" customFormat="1" ht="13.8" x14ac:dyDescent="0.3"/>
    <row r="1335" s="22" customFormat="1" ht="13.8" x14ac:dyDescent="0.3"/>
    <row r="1336" s="22" customFormat="1" ht="13.8" x14ac:dyDescent="0.3"/>
    <row r="1337" s="22" customFormat="1" ht="13.8" x14ac:dyDescent="0.3"/>
    <row r="1338" s="22" customFormat="1" ht="13.8" x14ac:dyDescent="0.3"/>
    <row r="1339" s="22" customFormat="1" ht="13.8" x14ac:dyDescent="0.3"/>
    <row r="1340" s="22" customFormat="1" ht="13.8" x14ac:dyDescent="0.3"/>
    <row r="1341" s="22" customFormat="1" ht="13.8" x14ac:dyDescent="0.3"/>
    <row r="1342" s="22" customFormat="1" ht="13.8" x14ac:dyDescent="0.3"/>
    <row r="1343" s="22" customFormat="1" ht="13.8" x14ac:dyDescent="0.3"/>
    <row r="1344" s="22" customFormat="1" ht="13.8" x14ac:dyDescent="0.3"/>
    <row r="1345" s="22" customFormat="1" ht="13.8" x14ac:dyDescent="0.3"/>
    <row r="1346" s="22" customFormat="1" ht="13.8" x14ac:dyDescent="0.3"/>
    <row r="1347" s="22" customFormat="1" ht="13.8" x14ac:dyDescent="0.3"/>
    <row r="1348" s="22" customFormat="1" ht="13.8" x14ac:dyDescent="0.3"/>
    <row r="1349" s="22" customFormat="1" ht="13.8" x14ac:dyDescent="0.3"/>
    <row r="1350" s="22" customFormat="1" ht="13.8" x14ac:dyDescent="0.3"/>
    <row r="1351" s="22" customFormat="1" ht="13.8" x14ac:dyDescent="0.3"/>
    <row r="1352" s="22" customFormat="1" ht="13.8" x14ac:dyDescent="0.3"/>
    <row r="1353" s="22" customFormat="1" ht="13.8" x14ac:dyDescent="0.3"/>
    <row r="1354" s="22" customFormat="1" ht="13.8" x14ac:dyDescent="0.3"/>
    <row r="1355" s="22" customFormat="1" ht="13.8" x14ac:dyDescent="0.3"/>
    <row r="1356" s="22" customFormat="1" ht="13.8" x14ac:dyDescent="0.3"/>
    <row r="1357" s="22" customFormat="1" ht="13.8" x14ac:dyDescent="0.3"/>
    <row r="1358" s="22" customFormat="1" ht="13.8" x14ac:dyDescent="0.3"/>
    <row r="1359" s="22" customFormat="1" ht="13.8" x14ac:dyDescent="0.3"/>
    <row r="1360" s="22" customFormat="1" ht="13.8" x14ac:dyDescent="0.3"/>
    <row r="1361" s="22" customFormat="1" ht="13.8" x14ac:dyDescent="0.3"/>
    <row r="1362" s="22" customFormat="1" ht="13.8" x14ac:dyDescent="0.3"/>
    <row r="1363" s="22" customFormat="1" ht="13.8" x14ac:dyDescent="0.3"/>
    <row r="1364" s="22" customFormat="1" ht="13.8" x14ac:dyDescent="0.3"/>
    <row r="1365" s="22" customFormat="1" ht="13.8" x14ac:dyDescent="0.3"/>
    <row r="1366" s="22" customFormat="1" ht="13.8" x14ac:dyDescent="0.3"/>
    <row r="1367" s="22" customFormat="1" ht="13.8" x14ac:dyDescent="0.3"/>
    <row r="1368" s="22" customFormat="1" ht="13.8" x14ac:dyDescent="0.3"/>
    <row r="1369" s="22" customFormat="1" ht="13.8" x14ac:dyDescent="0.3"/>
    <row r="1370" s="22" customFormat="1" ht="13.8" x14ac:dyDescent="0.3"/>
    <row r="1371" s="22" customFormat="1" ht="13.8" x14ac:dyDescent="0.3"/>
    <row r="1372" s="22" customFormat="1" ht="13.8" x14ac:dyDescent="0.3"/>
    <row r="1373" s="22" customFormat="1" ht="13.8" x14ac:dyDescent="0.3"/>
    <row r="1374" s="22" customFormat="1" ht="13.8" x14ac:dyDescent="0.3"/>
    <row r="1375" s="22" customFormat="1" ht="13.8" x14ac:dyDescent="0.3"/>
    <row r="1376" s="22" customFormat="1" ht="13.8" x14ac:dyDescent="0.3"/>
    <row r="1377" s="22" customFormat="1" ht="13.8" x14ac:dyDescent="0.3"/>
    <row r="1378" s="22" customFormat="1" ht="13.8" x14ac:dyDescent="0.3"/>
    <row r="1379" s="22" customFormat="1" ht="13.8" x14ac:dyDescent="0.3"/>
    <row r="1380" s="22" customFormat="1" ht="13.8" x14ac:dyDescent="0.3"/>
    <row r="1381" s="22" customFormat="1" ht="13.8" x14ac:dyDescent="0.3"/>
    <row r="1382" s="22" customFormat="1" ht="13.8" x14ac:dyDescent="0.3"/>
    <row r="1383" s="22" customFormat="1" ht="13.8" x14ac:dyDescent="0.3"/>
    <row r="1384" s="22" customFormat="1" ht="13.8" x14ac:dyDescent="0.3"/>
    <row r="1385" s="22" customFormat="1" ht="13.8" x14ac:dyDescent="0.3"/>
    <row r="1386" s="22" customFormat="1" ht="13.8" x14ac:dyDescent="0.3"/>
    <row r="1387" s="22" customFormat="1" ht="13.8" x14ac:dyDescent="0.3"/>
    <row r="1388" s="22" customFormat="1" ht="13.8" x14ac:dyDescent="0.3"/>
    <row r="1389" s="22" customFormat="1" ht="13.8" x14ac:dyDescent="0.3"/>
    <row r="1390" s="22" customFormat="1" ht="13.8" x14ac:dyDescent="0.3"/>
    <row r="1391" s="22" customFormat="1" ht="13.8" x14ac:dyDescent="0.3"/>
    <row r="1392" s="22" customFormat="1" ht="13.8" x14ac:dyDescent="0.3"/>
    <row r="1393" s="22" customFormat="1" ht="13.8" x14ac:dyDescent="0.3"/>
    <row r="1394" s="22" customFormat="1" ht="13.8" x14ac:dyDescent="0.3"/>
    <row r="1395" s="22" customFormat="1" ht="13.8" x14ac:dyDescent="0.3"/>
    <row r="1396" s="22" customFormat="1" ht="13.8" x14ac:dyDescent="0.3"/>
    <row r="1397" s="22" customFormat="1" ht="13.8" x14ac:dyDescent="0.3"/>
    <row r="1398" s="22" customFormat="1" ht="13.8" x14ac:dyDescent="0.3"/>
    <row r="1399" s="22" customFormat="1" ht="13.8" x14ac:dyDescent="0.3"/>
    <row r="1400" s="22" customFormat="1" ht="13.8" x14ac:dyDescent="0.3"/>
    <row r="1401" s="22" customFormat="1" ht="13.8" x14ac:dyDescent="0.3"/>
    <row r="1402" s="22" customFormat="1" ht="13.8" x14ac:dyDescent="0.3"/>
    <row r="1403" s="22" customFormat="1" ht="13.8" x14ac:dyDescent="0.3"/>
    <row r="1404" s="22" customFormat="1" ht="13.8" x14ac:dyDescent="0.3"/>
    <row r="1405" s="22" customFormat="1" ht="13.8" x14ac:dyDescent="0.3"/>
    <row r="1406" s="22" customFormat="1" ht="13.8" x14ac:dyDescent="0.3"/>
    <row r="1407" s="22" customFormat="1" ht="13.8" x14ac:dyDescent="0.3"/>
    <row r="1408" s="22" customFormat="1" ht="13.8" x14ac:dyDescent="0.3"/>
    <row r="1409" s="22" customFormat="1" ht="13.8" x14ac:dyDescent="0.3"/>
    <row r="1410" s="22" customFormat="1" ht="13.8" x14ac:dyDescent="0.3"/>
    <row r="1411" s="22" customFormat="1" ht="13.8" x14ac:dyDescent="0.3"/>
    <row r="1412" s="22" customFormat="1" ht="13.8" x14ac:dyDescent="0.3"/>
    <row r="1413" s="22" customFormat="1" ht="13.8" x14ac:dyDescent="0.3"/>
    <row r="1414" s="22" customFormat="1" ht="13.8" x14ac:dyDescent="0.3"/>
    <row r="1415" s="22" customFormat="1" ht="13.8" x14ac:dyDescent="0.3"/>
    <row r="1416" s="22" customFormat="1" ht="13.8" x14ac:dyDescent="0.3"/>
    <row r="1417" s="22" customFormat="1" ht="13.8" x14ac:dyDescent="0.3"/>
    <row r="1418" s="22" customFormat="1" ht="13.8" x14ac:dyDescent="0.3"/>
    <row r="1419" s="22" customFormat="1" ht="13.8" x14ac:dyDescent="0.3"/>
    <row r="1420" s="22" customFormat="1" ht="13.8" x14ac:dyDescent="0.3"/>
    <row r="1421" s="22" customFormat="1" ht="13.8" x14ac:dyDescent="0.3"/>
    <row r="1422" s="22" customFormat="1" ht="13.8" x14ac:dyDescent="0.3"/>
    <row r="1423" s="22" customFormat="1" ht="13.8" x14ac:dyDescent="0.3"/>
    <row r="1424" s="22" customFormat="1" ht="13.8" x14ac:dyDescent="0.3"/>
    <row r="1425" s="22" customFormat="1" ht="13.8" x14ac:dyDescent="0.3"/>
    <row r="1426" s="22" customFormat="1" ht="13.8" x14ac:dyDescent="0.3"/>
    <row r="1427" s="22" customFormat="1" ht="13.8" x14ac:dyDescent="0.3"/>
    <row r="1428" s="22" customFormat="1" ht="13.8" x14ac:dyDescent="0.3"/>
    <row r="1429" s="22" customFormat="1" ht="13.8" x14ac:dyDescent="0.3"/>
    <row r="1430" s="22" customFormat="1" ht="13.8" x14ac:dyDescent="0.3"/>
    <row r="1431" s="22" customFormat="1" ht="13.8" x14ac:dyDescent="0.3"/>
    <row r="1432" s="22" customFormat="1" ht="13.8" x14ac:dyDescent="0.3"/>
    <row r="1433" s="22" customFormat="1" ht="13.8" x14ac:dyDescent="0.3"/>
    <row r="1434" s="22" customFormat="1" ht="13.8" x14ac:dyDescent="0.3"/>
    <row r="1435" s="22" customFormat="1" ht="13.8" x14ac:dyDescent="0.3"/>
    <row r="1436" s="22" customFormat="1" ht="13.8" x14ac:dyDescent="0.3"/>
    <row r="1437" s="22" customFormat="1" ht="13.8" x14ac:dyDescent="0.3"/>
    <row r="1438" s="22" customFormat="1" ht="13.8" x14ac:dyDescent="0.3"/>
    <row r="1439" s="22" customFormat="1" ht="13.8" x14ac:dyDescent="0.3"/>
    <row r="1440" s="22" customFormat="1" ht="13.8" x14ac:dyDescent="0.3"/>
    <row r="1441" s="22" customFormat="1" ht="13.8" x14ac:dyDescent="0.3"/>
    <row r="1442" s="22" customFormat="1" ht="13.8" x14ac:dyDescent="0.3"/>
    <row r="1443" s="22" customFormat="1" ht="13.8" x14ac:dyDescent="0.3"/>
    <row r="1444" s="22" customFormat="1" ht="13.8" x14ac:dyDescent="0.3"/>
    <row r="1445" s="22" customFormat="1" ht="13.8" x14ac:dyDescent="0.3"/>
    <row r="1446" s="22" customFormat="1" ht="13.8" x14ac:dyDescent="0.3"/>
    <row r="1447" s="22" customFormat="1" ht="13.8" x14ac:dyDescent="0.3"/>
    <row r="1448" s="22" customFormat="1" ht="13.8" x14ac:dyDescent="0.3"/>
    <row r="1449" s="22" customFormat="1" ht="13.8" x14ac:dyDescent="0.3"/>
    <row r="1450" s="22" customFormat="1" ht="13.8" x14ac:dyDescent="0.3"/>
    <row r="1451" s="22" customFormat="1" ht="13.8" x14ac:dyDescent="0.3"/>
    <row r="1452" s="22" customFormat="1" ht="13.8" x14ac:dyDescent="0.3"/>
    <row r="1453" s="22" customFormat="1" ht="13.8" x14ac:dyDescent="0.3"/>
    <row r="1454" s="22" customFormat="1" ht="13.8" x14ac:dyDescent="0.3"/>
    <row r="1455" s="22" customFormat="1" ht="13.8" x14ac:dyDescent="0.3"/>
    <row r="1456" s="22" customFormat="1" ht="13.8" x14ac:dyDescent="0.3"/>
    <row r="1457" s="22" customFormat="1" ht="13.8" x14ac:dyDescent="0.3"/>
    <row r="1458" s="22" customFormat="1" ht="13.8" x14ac:dyDescent="0.3"/>
    <row r="1459" s="22" customFormat="1" ht="13.8" x14ac:dyDescent="0.3"/>
    <row r="1460" s="22" customFormat="1" ht="13.8" x14ac:dyDescent="0.3"/>
    <row r="1461" s="22" customFormat="1" ht="13.8" x14ac:dyDescent="0.3"/>
    <row r="1462" s="22" customFormat="1" ht="13.8" x14ac:dyDescent="0.3"/>
    <row r="1463" s="22" customFormat="1" ht="13.8" x14ac:dyDescent="0.3"/>
    <row r="1464" s="22" customFormat="1" ht="13.8" x14ac:dyDescent="0.3"/>
    <row r="1465" s="22" customFormat="1" ht="13.8" x14ac:dyDescent="0.3"/>
    <row r="1466" s="22" customFormat="1" ht="13.8" x14ac:dyDescent="0.3"/>
    <row r="1467" s="22" customFormat="1" ht="13.8" x14ac:dyDescent="0.3"/>
    <row r="1468" s="22" customFormat="1" ht="13.8" x14ac:dyDescent="0.3"/>
    <row r="1469" s="22" customFormat="1" ht="13.8" x14ac:dyDescent="0.3"/>
    <row r="1470" s="22" customFormat="1" ht="13.8" x14ac:dyDescent="0.3"/>
    <row r="1471" s="22" customFormat="1" ht="13.8" x14ac:dyDescent="0.3"/>
    <row r="1472" s="22" customFormat="1" ht="13.8" x14ac:dyDescent="0.3"/>
    <row r="1473" s="22" customFormat="1" ht="13.8" x14ac:dyDescent="0.3"/>
    <row r="1474" s="22" customFormat="1" ht="13.8" x14ac:dyDescent="0.3"/>
    <row r="1475" s="22" customFormat="1" ht="13.8" x14ac:dyDescent="0.3"/>
    <row r="1476" s="22" customFormat="1" ht="13.8" x14ac:dyDescent="0.3"/>
    <row r="1477" s="22" customFormat="1" ht="13.8" x14ac:dyDescent="0.3"/>
    <row r="1478" s="22" customFormat="1" ht="13.8" x14ac:dyDescent="0.3"/>
    <row r="1479" s="22" customFormat="1" ht="13.8" x14ac:dyDescent="0.3"/>
    <row r="1480" s="22" customFormat="1" ht="13.8" x14ac:dyDescent="0.3"/>
    <row r="1481" s="22" customFormat="1" ht="13.8" x14ac:dyDescent="0.3"/>
    <row r="1482" s="22" customFormat="1" ht="13.8" x14ac:dyDescent="0.3"/>
    <row r="1483" s="22" customFormat="1" ht="13.8" x14ac:dyDescent="0.3"/>
    <row r="1484" s="22" customFormat="1" ht="13.8" x14ac:dyDescent="0.3"/>
    <row r="1485" s="22" customFormat="1" ht="13.8" x14ac:dyDescent="0.3"/>
    <row r="1486" s="22" customFormat="1" ht="13.8" x14ac:dyDescent="0.3"/>
    <row r="1487" s="22" customFormat="1" ht="13.8" x14ac:dyDescent="0.3"/>
    <row r="1488" s="22" customFormat="1" ht="13.8" x14ac:dyDescent="0.3"/>
    <row r="1489" s="22" customFormat="1" ht="13.8" x14ac:dyDescent="0.3"/>
    <row r="1490" s="22" customFormat="1" ht="13.8" x14ac:dyDescent="0.3"/>
    <row r="1491" s="22" customFormat="1" ht="13.8" x14ac:dyDescent="0.3"/>
    <row r="1492" s="22" customFormat="1" ht="13.8" x14ac:dyDescent="0.3"/>
    <row r="1493" s="22" customFormat="1" ht="13.8" x14ac:dyDescent="0.3"/>
    <row r="1494" s="22" customFormat="1" ht="13.8" x14ac:dyDescent="0.3"/>
    <row r="1495" s="22" customFormat="1" ht="13.8" x14ac:dyDescent="0.3"/>
    <row r="1496" s="22" customFormat="1" ht="13.8" x14ac:dyDescent="0.3"/>
    <row r="1497" s="22" customFormat="1" ht="13.8" x14ac:dyDescent="0.3"/>
    <row r="1498" s="22" customFormat="1" ht="13.8" x14ac:dyDescent="0.3"/>
    <row r="1499" s="22" customFormat="1" ht="13.8" x14ac:dyDescent="0.3"/>
    <row r="1500" s="22" customFormat="1" ht="13.8" x14ac:dyDescent="0.3"/>
    <row r="1501" s="22" customFormat="1" ht="13.8" x14ac:dyDescent="0.3"/>
    <row r="1502" s="22" customFormat="1" ht="13.8" x14ac:dyDescent="0.3"/>
    <row r="1503" s="22" customFormat="1" ht="13.8" x14ac:dyDescent="0.3"/>
    <row r="1504" s="22" customFormat="1" ht="13.8" x14ac:dyDescent="0.3"/>
    <row r="1505" s="22" customFormat="1" ht="13.8" x14ac:dyDescent="0.3"/>
    <row r="1506" s="22" customFormat="1" ht="13.8" x14ac:dyDescent="0.3"/>
    <row r="1507" s="22" customFormat="1" ht="13.8" x14ac:dyDescent="0.3"/>
    <row r="1508" s="22" customFormat="1" ht="13.8" x14ac:dyDescent="0.3"/>
    <row r="1509" s="22" customFormat="1" ht="13.8" x14ac:dyDescent="0.3"/>
    <row r="1510" s="22" customFormat="1" ht="13.8" x14ac:dyDescent="0.3"/>
    <row r="1511" s="22" customFormat="1" ht="13.8" x14ac:dyDescent="0.3"/>
    <row r="1512" s="22" customFormat="1" ht="13.8" x14ac:dyDescent="0.3"/>
    <row r="1513" s="22" customFormat="1" ht="13.8" x14ac:dyDescent="0.3"/>
    <row r="1514" s="22" customFormat="1" ht="13.8" x14ac:dyDescent="0.3"/>
    <row r="1515" s="22" customFormat="1" ht="13.8" x14ac:dyDescent="0.3"/>
    <row r="1516" s="22" customFormat="1" ht="13.8" x14ac:dyDescent="0.3"/>
    <row r="1517" s="22" customFormat="1" ht="13.8" x14ac:dyDescent="0.3"/>
    <row r="1518" s="22" customFormat="1" ht="13.8" x14ac:dyDescent="0.3"/>
    <row r="1519" s="22" customFormat="1" ht="13.8" x14ac:dyDescent="0.3"/>
    <row r="1520" s="22" customFormat="1" ht="13.8" x14ac:dyDescent="0.3"/>
    <row r="1521" s="22" customFormat="1" ht="13.8" x14ac:dyDescent="0.3"/>
    <row r="1522" s="22" customFormat="1" ht="13.8" x14ac:dyDescent="0.3"/>
    <row r="1523" s="22" customFormat="1" ht="13.8" x14ac:dyDescent="0.3"/>
    <row r="1524" s="22" customFormat="1" ht="13.8" x14ac:dyDescent="0.3"/>
    <row r="1525" s="22" customFormat="1" ht="13.8" x14ac:dyDescent="0.3"/>
    <row r="1526" s="22" customFormat="1" ht="13.8" x14ac:dyDescent="0.3"/>
    <row r="1527" s="22" customFormat="1" ht="13.8" x14ac:dyDescent="0.3"/>
    <row r="1528" s="22" customFormat="1" ht="13.8" x14ac:dyDescent="0.3"/>
    <row r="1529" s="22" customFormat="1" ht="13.8" x14ac:dyDescent="0.3"/>
    <row r="1530" s="22" customFormat="1" ht="13.8" x14ac:dyDescent="0.3"/>
    <row r="1531" s="22" customFormat="1" ht="13.8" x14ac:dyDescent="0.3"/>
    <row r="1532" s="22" customFormat="1" ht="13.8" x14ac:dyDescent="0.3"/>
    <row r="1533" s="22" customFormat="1" ht="13.8" x14ac:dyDescent="0.3"/>
    <row r="1534" s="22" customFormat="1" ht="13.8" x14ac:dyDescent="0.3"/>
    <row r="1535" s="22" customFormat="1" ht="13.8" x14ac:dyDescent="0.3"/>
    <row r="1536" s="22" customFormat="1" ht="13.8" x14ac:dyDescent="0.3"/>
    <row r="1537" s="22" customFormat="1" ht="13.8" x14ac:dyDescent="0.3"/>
    <row r="1538" s="22" customFormat="1" ht="13.8" x14ac:dyDescent="0.3"/>
    <row r="1539" s="22" customFormat="1" ht="13.8" x14ac:dyDescent="0.3"/>
    <row r="1540" s="22" customFormat="1" ht="13.8" x14ac:dyDescent="0.3"/>
    <row r="1541" s="22" customFormat="1" ht="13.8" x14ac:dyDescent="0.3"/>
    <row r="1542" s="22" customFormat="1" ht="13.8" x14ac:dyDescent="0.3"/>
    <row r="1543" s="22" customFormat="1" ht="13.8" x14ac:dyDescent="0.3"/>
    <row r="1544" s="22" customFormat="1" ht="13.8" x14ac:dyDescent="0.3"/>
    <row r="1545" s="22" customFormat="1" ht="13.8" x14ac:dyDescent="0.3"/>
    <row r="1546" s="22" customFormat="1" ht="13.8" x14ac:dyDescent="0.3"/>
    <row r="1547" s="22" customFormat="1" ht="13.8" x14ac:dyDescent="0.3"/>
    <row r="1548" s="22" customFormat="1" ht="13.8" x14ac:dyDescent="0.3"/>
    <row r="1549" s="22" customFormat="1" ht="13.8" x14ac:dyDescent="0.3"/>
    <row r="1550" s="22" customFormat="1" ht="13.8" x14ac:dyDescent="0.3"/>
    <row r="1551" s="22" customFormat="1" ht="13.8" x14ac:dyDescent="0.3"/>
    <row r="1552" s="22" customFormat="1" ht="13.8" x14ac:dyDescent="0.3"/>
    <row r="1553" s="22" customFormat="1" ht="13.8" x14ac:dyDescent="0.3"/>
    <row r="1554" s="22" customFormat="1" ht="13.8" x14ac:dyDescent="0.3"/>
    <row r="1555" s="22" customFormat="1" ht="13.8" x14ac:dyDescent="0.3"/>
    <row r="1556" s="22" customFormat="1" ht="13.8" x14ac:dyDescent="0.3"/>
    <row r="1557" s="22" customFormat="1" ht="13.8" x14ac:dyDescent="0.3"/>
    <row r="1558" s="22" customFormat="1" ht="13.8" x14ac:dyDescent="0.3"/>
    <row r="1559" s="22" customFormat="1" ht="13.8" x14ac:dyDescent="0.3"/>
    <row r="1560" s="22" customFormat="1" ht="13.8" x14ac:dyDescent="0.3"/>
    <row r="1561" s="22" customFormat="1" ht="13.8" x14ac:dyDescent="0.3"/>
    <row r="1562" s="22" customFormat="1" ht="13.8" x14ac:dyDescent="0.3"/>
    <row r="1563" s="22" customFormat="1" ht="13.8" x14ac:dyDescent="0.3"/>
    <row r="1564" s="22" customFormat="1" ht="13.8" x14ac:dyDescent="0.3"/>
    <row r="1565" s="22" customFormat="1" ht="13.8" x14ac:dyDescent="0.3"/>
    <row r="1566" s="22" customFormat="1" ht="13.8" x14ac:dyDescent="0.3"/>
    <row r="1567" s="22" customFormat="1" ht="13.8" x14ac:dyDescent="0.3"/>
    <row r="1568" s="22" customFormat="1" ht="13.8" x14ac:dyDescent="0.3"/>
    <row r="1569" s="22" customFormat="1" ht="13.8" x14ac:dyDescent="0.3"/>
    <row r="1570" s="22" customFormat="1" ht="13.8" x14ac:dyDescent="0.3"/>
    <row r="1571" s="22" customFormat="1" ht="13.8" x14ac:dyDescent="0.3"/>
    <row r="1572" s="22" customFormat="1" ht="13.8" x14ac:dyDescent="0.3"/>
    <row r="1573" s="22" customFormat="1" ht="13.8" x14ac:dyDescent="0.3"/>
    <row r="1574" s="22" customFormat="1" ht="13.8" x14ac:dyDescent="0.3"/>
    <row r="1575" s="22" customFormat="1" ht="13.8" x14ac:dyDescent="0.3"/>
    <row r="1576" s="22" customFormat="1" ht="13.8" x14ac:dyDescent="0.3"/>
    <row r="1577" s="22" customFormat="1" ht="13.8" x14ac:dyDescent="0.3"/>
    <row r="1578" s="22" customFormat="1" ht="13.8" x14ac:dyDescent="0.3"/>
    <row r="1579" s="22" customFormat="1" ht="13.8" x14ac:dyDescent="0.3"/>
    <row r="1580" s="22" customFormat="1" ht="13.8" x14ac:dyDescent="0.3"/>
    <row r="1581" s="22" customFormat="1" ht="13.8" x14ac:dyDescent="0.3"/>
    <row r="1582" s="22" customFormat="1" ht="13.8" x14ac:dyDescent="0.3"/>
    <row r="1583" s="22" customFormat="1" ht="13.8" x14ac:dyDescent="0.3"/>
    <row r="1584" s="22" customFormat="1" ht="13.8" x14ac:dyDescent="0.3"/>
    <row r="1585" s="22" customFormat="1" ht="13.8" x14ac:dyDescent="0.3"/>
    <row r="1586" s="22" customFormat="1" ht="13.8" x14ac:dyDescent="0.3"/>
    <row r="1587" s="22" customFormat="1" ht="13.8" x14ac:dyDescent="0.3"/>
    <row r="1588" s="22" customFormat="1" ht="13.8" x14ac:dyDescent="0.3"/>
    <row r="1589" s="22" customFormat="1" ht="13.8" x14ac:dyDescent="0.3"/>
    <row r="1590" s="22" customFormat="1" ht="13.8" x14ac:dyDescent="0.3"/>
    <row r="1591" s="22" customFormat="1" ht="13.8" x14ac:dyDescent="0.3"/>
    <row r="1592" s="22" customFormat="1" ht="13.8" x14ac:dyDescent="0.3"/>
    <row r="1593" s="22" customFormat="1" ht="13.8" x14ac:dyDescent="0.3"/>
    <row r="1594" s="22" customFormat="1" ht="13.8" x14ac:dyDescent="0.3"/>
    <row r="1595" s="22" customFormat="1" ht="13.8" x14ac:dyDescent="0.3"/>
    <row r="1596" s="22" customFormat="1" ht="13.8" x14ac:dyDescent="0.3"/>
    <row r="1597" s="22" customFormat="1" ht="13.8" x14ac:dyDescent="0.3"/>
    <row r="1598" s="22" customFormat="1" ht="13.8" x14ac:dyDescent="0.3"/>
    <row r="1599" s="22" customFormat="1" ht="13.8" x14ac:dyDescent="0.3"/>
    <row r="1600" s="22" customFormat="1" ht="13.8" x14ac:dyDescent="0.3"/>
    <row r="1601" s="22" customFormat="1" ht="13.8" x14ac:dyDescent="0.3"/>
    <row r="1602" s="22" customFormat="1" ht="13.8" x14ac:dyDescent="0.3"/>
    <row r="1603" s="22" customFormat="1" ht="13.8" x14ac:dyDescent="0.3"/>
    <row r="1604" s="22" customFormat="1" ht="13.8" x14ac:dyDescent="0.3"/>
    <row r="1605" s="22" customFormat="1" ht="13.8" x14ac:dyDescent="0.3"/>
    <row r="1606" s="22" customFormat="1" ht="13.8" x14ac:dyDescent="0.3"/>
    <row r="1607" s="22" customFormat="1" ht="13.8" x14ac:dyDescent="0.3"/>
    <row r="1608" s="22" customFormat="1" ht="13.8" x14ac:dyDescent="0.3"/>
    <row r="1609" s="22" customFormat="1" ht="13.8" x14ac:dyDescent="0.3"/>
    <row r="1610" s="22" customFormat="1" ht="13.8" x14ac:dyDescent="0.3"/>
    <row r="1611" s="22" customFormat="1" ht="13.8" x14ac:dyDescent="0.3"/>
    <row r="1612" s="22" customFormat="1" ht="13.8" x14ac:dyDescent="0.3"/>
    <row r="1613" s="22" customFormat="1" ht="13.8" x14ac:dyDescent="0.3"/>
    <row r="1614" s="22" customFormat="1" ht="13.8" x14ac:dyDescent="0.3"/>
    <row r="1615" s="22" customFormat="1" ht="13.8" x14ac:dyDescent="0.3"/>
    <row r="1616" s="22" customFormat="1" ht="13.8" x14ac:dyDescent="0.3"/>
    <row r="1617" s="22" customFormat="1" ht="13.8" x14ac:dyDescent="0.3"/>
    <row r="1618" s="22" customFormat="1" ht="13.8" x14ac:dyDescent="0.3"/>
    <row r="1619" s="22" customFormat="1" ht="13.8" x14ac:dyDescent="0.3"/>
    <row r="1620" s="22" customFormat="1" ht="13.8" x14ac:dyDescent="0.3"/>
    <row r="1621" s="22" customFormat="1" ht="13.8" x14ac:dyDescent="0.3"/>
    <row r="1622" s="22" customFormat="1" ht="13.8" x14ac:dyDescent="0.3"/>
    <row r="1623" s="22" customFormat="1" ht="13.8" x14ac:dyDescent="0.3"/>
    <row r="1624" s="22" customFormat="1" ht="13.8" x14ac:dyDescent="0.3"/>
    <row r="1625" s="22" customFormat="1" ht="13.8" x14ac:dyDescent="0.3"/>
    <row r="1626" s="22" customFormat="1" ht="13.8" x14ac:dyDescent="0.3"/>
    <row r="1627" s="22" customFormat="1" ht="13.8" x14ac:dyDescent="0.3"/>
    <row r="1628" s="22" customFormat="1" ht="13.8" x14ac:dyDescent="0.3"/>
    <row r="1629" s="22" customFormat="1" ht="13.8" x14ac:dyDescent="0.3"/>
    <row r="1630" s="22" customFormat="1" ht="13.8" x14ac:dyDescent="0.3"/>
    <row r="1631" s="22" customFormat="1" ht="13.8" x14ac:dyDescent="0.3"/>
    <row r="1632" s="22" customFormat="1" ht="13.8" x14ac:dyDescent="0.3"/>
    <row r="1633" s="22" customFormat="1" ht="13.8" x14ac:dyDescent="0.3"/>
    <row r="1634" s="22" customFormat="1" ht="13.8" x14ac:dyDescent="0.3"/>
    <row r="1635" s="22" customFormat="1" ht="13.8" x14ac:dyDescent="0.3"/>
    <row r="1636" s="22" customFormat="1" ht="13.8" x14ac:dyDescent="0.3"/>
    <row r="1637" s="22" customFormat="1" ht="13.8" x14ac:dyDescent="0.3"/>
    <row r="1638" s="22" customFormat="1" ht="13.8" x14ac:dyDescent="0.3"/>
    <row r="1639" s="22" customFormat="1" ht="13.8" x14ac:dyDescent="0.3"/>
    <row r="1640" s="22" customFormat="1" ht="13.8" x14ac:dyDescent="0.3"/>
    <row r="1641" s="22" customFormat="1" ht="13.8" x14ac:dyDescent="0.3"/>
    <row r="1642" s="22" customFormat="1" ht="13.8" x14ac:dyDescent="0.3"/>
    <row r="1643" s="22" customFormat="1" ht="13.8" x14ac:dyDescent="0.3"/>
    <row r="1644" s="22" customFormat="1" ht="13.8" x14ac:dyDescent="0.3"/>
    <row r="1645" s="22" customFormat="1" ht="13.8" x14ac:dyDescent="0.3"/>
    <row r="1646" s="22" customFormat="1" ht="13.8" x14ac:dyDescent="0.3"/>
    <row r="1647" s="22" customFormat="1" ht="13.8" x14ac:dyDescent="0.3"/>
    <row r="1648" s="22" customFormat="1" ht="13.8" x14ac:dyDescent="0.3"/>
    <row r="1649" s="22" customFormat="1" ht="13.8" x14ac:dyDescent="0.3"/>
    <row r="1650" s="22" customFormat="1" ht="13.8" x14ac:dyDescent="0.3"/>
    <row r="1651" s="22" customFormat="1" ht="13.8" x14ac:dyDescent="0.3"/>
    <row r="1652" s="22" customFormat="1" ht="13.8" x14ac:dyDescent="0.3"/>
    <row r="1653" s="22" customFormat="1" ht="13.8" x14ac:dyDescent="0.3"/>
    <row r="1654" s="22" customFormat="1" ht="13.8" x14ac:dyDescent="0.3"/>
    <row r="1655" s="22" customFormat="1" ht="13.8" x14ac:dyDescent="0.3"/>
    <row r="1656" s="22" customFormat="1" ht="13.8" x14ac:dyDescent="0.3"/>
    <row r="1657" s="22" customFormat="1" ht="13.8" x14ac:dyDescent="0.3"/>
    <row r="1658" s="22" customFormat="1" ht="13.8" x14ac:dyDescent="0.3"/>
    <row r="1659" s="22" customFormat="1" ht="13.8" x14ac:dyDescent="0.3"/>
    <row r="1660" s="22" customFormat="1" ht="13.8" x14ac:dyDescent="0.3"/>
    <row r="1661" s="22" customFormat="1" ht="13.8" x14ac:dyDescent="0.3"/>
    <row r="1662" s="22" customFormat="1" ht="13.8" x14ac:dyDescent="0.3"/>
    <row r="1663" s="22" customFormat="1" ht="13.8" x14ac:dyDescent="0.3"/>
    <row r="1664" s="22" customFormat="1" ht="13.8" x14ac:dyDescent="0.3"/>
    <row r="1665" s="22" customFormat="1" ht="13.8" x14ac:dyDescent="0.3"/>
    <row r="1666" s="22" customFormat="1" ht="13.8" x14ac:dyDescent="0.3"/>
    <row r="1667" s="22" customFormat="1" ht="13.8" x14ac:dyDescent="0.3"/>
    <row r="1668" s="22" customFormat="1" ht="13.8" x14ac:dyDescent="0.3"/>
    <row r="1669" s="22" customFormat="1" ht="13.8" x14ac:dyDescent="0.3"/>
    <row r="1670" s="22" customFormat="1" ht="13.8" x14ac:dyDescent="0.3"/>
    <row r="1671" s="22" customFormat="1" ht="13.8" x14ac:dyDescent="0.3"/>
    <row r="1672" s="22" customFormat="1" ht="13.8" x14ac:dyDescent="0.3"/>
    <row r="1673" s="22" customFormat="1" ht="13.8" x14ac:dyDescent="0.3"/>
    <row r="1674" s="22" customFormat="1" ht="13.8" x14ac:dyDescent="0.3"/>
    <row r="1675" s="22" customFormat="1" ht="13.8" x14ac:dyDescent="0.3"/>
    <row r="1676" s="22" customFormat="1" ht="13.8" x14ac:dyDescent="0.3"/>
    <row r="1677" s="22" customFormat="1" ht="13.8" x14ac:dyDescent="0.3"/>
    <row r="1678" s="22" customFormat="1" ht="13.8" x14ac:dyDescent="0.3"/>
    <row r="1679" s="22" customFormat="1" ht="13.8" x14ac:dyDescent="0.3"/>
    <row r="1680" s="22" customFormat="1" ht="13.8" x14ac:dyDescent="0.3"/>
    <row r="1681" s="22" customFormat="1" ht="13.8" x14ac:dyDescent="0.3"/>
    <row r="1682" s="22" customFormat="1" ht="13.8" x14ac:dyDescent="0.3"/>
    <row r="1683" s="22" customFormat="1" ht="13.8" x14ac:dyDescent="0.3"/>
    <row r="1684" s="22" customFormat="1" ht="13.8" x14ac:dyDescent="0.3"/>
    <row r="1685" s="22" customFormat="1" ht="13.8" x14ac:dyDescent="0.3"/>
    <row r="1686" s="22" customFormat="1" ht="13.8" x14ac:dyDescent="0.3"/>
    <row r="1687" s="22" customFormat="1" ht="13.8" x14ac:dyDescent="0.3"/>
    <row r="1688" s="22" customFormat="1" ht="13.8" x14ac:dyDescent="0.3"/>
    <row r="1689" s="22" customFormat="1" ht="13.8" x14ac:dyDescent="0.3"/>
    <row r="1690" s="22" customFormat="1" ht="13.8" x14ac:dyDescent="0.3"/>
    <row r="1691" s="22" customFormat="1" ht="13.8" x14ac:dyDescent="0.3"/>
    <row r="1692" s="22" customFormat="1" ht="13.8" x14ac:dyDescent="0.3"/>
    <row r="1693" s="22" customFormat="1" ht="13.8" x14ac:dyDescent="0.3"/>
    <row r="1694" s="22" customFormat="1" ht="13.8" x14ac:dyDescent="0.3"/>
    <row r="1695" s="22" customFormat="1" ht="13.8" x14ac:dyDescent="0.3"/>
    <row r="1696" s="22" customFormat="1" ht="13.8" x14ac:dyDescent="0.3"/>
    <row r="1697" s="22" customFormat="1" ht="13.8" x14ac:dyDescent="0.3"/>
    <row r="1698" s="22" customFormat="1" ht="13.8" x14ac:dyDescent="0.3"/>
    <row r="1699" s="22" customFormat="1" ht="13.8" x14ac:dyDescent="0.3"/>
    <row r="1700" s="22" customFormat="1" ht="13.8" x14ac:dyDescent="0.3"/>
    <row r="1701" s="22" customFormat="1" ht="13.8" x14ac:dyDescent="0.3"/>
    <row r="1702" s="22" customFormat="1" ht="13.8" x14ac:dyDescent="0.3"/>
    <row r="1703" s="22" customFormat="1" ht="13.8" x14ac:dyDescent="0.3"/>
    <row r="1704" s="22" customFormat="1" ht="13.8" x14ac:dyDescent="0.3"/>
    <row r="1705" s="22" customFormat="1" ht="13.8" x14ac:dyDescent="0.3"/>
    <row r="1706" s="22" customFormat="1" ht="13.8" x14ac:dyDescent="0.3"/>
    <row r="1707" s="22" customFormat="1" ht="13.8" x14ac:dyDescent="0.3"/>
    <row r="1708" s="22" customFormat="1" ht="13.8" x14ac:dyDescent="0.3"/>
    <row r="1709" s="22" customFormat="1" ht="13.8" x14ac:dyDescent="0.3"/>
    <row r="1710" s="22" customFormat="1" ht="13.8" x14ac:dyDescent="0.3"/>
    <row r="1711" s="22" customFormat="1" ht="13.8" x14ac:dyDescent="0.3"/>
    <row r="1712" s="22" customFormat="1" ht="13.8" x14ac:dyDescent="0.3"/>
    <row r="1713" s="22" customFormat="1" ht="13.8" x14ac:dyDescent="0.3"/>
    <row r="1714" s="22" customFormat="1" ht="13.8" x14ac:dyDescent="0.3"/>
    <row r="1715" s="22" customFormat="1" ht="13.8" x14ac:dyDescent="0.3"/>
    <row r="1716" s="22" customFormat="1" ht="13.8" x14ac:dyDescent="0.3"/>
    <row r="1717" s="22" customFormat="1" ht="13.8" x14ac:dyDescent="0.3"/>
    <row r="1718" s="22" customFormat="1" ht="13.8" x14ac:dyDescent="0.3"/>
    <row r="1719" s="22" customFormat="1" ht="13.8" x14ac:dyDescent="0.3"/>
    <row r="1720" s="22" customFormat="1" ht="13.8" x14ac:dyDescent="0.3"/>
    <row r="1721" s="22" customFormat="1" ht="13.8" x14ac:dyDescent="0.3"/>
    <row r="1722" s="22" customFormat="1" ht="13.8" x14ac:dyDescent="0.3"/>
    <row r="1723" s="22" customFormat="1" ht="13.8" x14ac:dyDescent="0.3"/>
    <row r="1724" s="22" customFormat="1" ht="13.8" x14ac:dyDescent="0.3"/>
    <row r="1725" s="22" customFormat="1" ht="13.8" x14ac:dyDescent="0.3"/>
    <row r="1726" s="22" customFormat="1" ht="13.8" x14ac:dyDescent="0.3"/>
    <row r="1727" s="22" customFormat="1" ht="13.8" x14ac:dyDescent="0.3"/>
    <row r="1728" s="22" customFormat="1" ht="13.8" x14ac:dyDescent="0.3"/>
    <row r="1729" s="22" customFormat="1" ht="13.8" x14ac:dyDescent="0.3"/>
    <row r="1730" s="22" customFormat="1" ht="13.8" x14ac:dyDescent="0.3"/>
    <row r="1731" s="22" customFormat="1" ht="13.8" x14ac:dyDescent="0.3"/>
    <row r="1732" s="22" customFormat="1" ht="13.8" x14ac:dyDescent="0.3"/>
    <row r="1733" s="22" customFormat="1" ht="13.8" x14ac:dyDescent="0.3"/>
    <row r="1734" s="22" customFormat="1" ht="13.8" x14ac:dyDescent="0.3"/>
    <row r="1735" s="22" customFormat="1" ht="13.8" x14ac:dyDescent="0.3"/>
    <row r="1736" s="22" customFormat="1" ht="13.8" x14ac:dyDescent="0.3"/>
    <row r="1737" s="22" customFormat="1" ht="13.8" x14ac:dyDescent="0.3"/>
    <row r="1738" s="22" customFormat="1" ht="13.8" x14ac:dyDescent="0.3"/>
    <row r="1739" s="22" customFormat="1" ht="13.8" x14ac:dyDescent="0.3"/>
    <row r="1740" s="22" customFormat="1" ht="13.8" x14ac:dyDescent="0.3"/>
    <row r="1741" s="22" customFormat="1" ht="13.8" x14ac:dyDescent="0.3"/>
    <row r="1742" s="22" customFormat="1" ht="13.8" x14ac:dyDescent="0.3"/>
    <row r="1743" s="22" customFormat="1" ht="13.8" x14ac:dyDescent="0.3"/>
    <row r="1744" s="22" customFormat="1" ht="13.8" x14ac:dyDescent="0.3"/>
    <row r="1745" s="22" customFormat="1" ht="13.8" x14ac:dyDescent="0.3"/>
    <row r="1746" s="22" customFormat="1" ht="13.8" x14ac:dyDescent="0.3"/>
    <row r="1747" s="22" customFormat="1" ht="13.8" x14ac:dyDescent="0.3"/>
    <row r="1748" s="22" customFormat="1" ht="13.8" x14ac:dyDescent="0.3"/>
    <row r="1749" s="22" customFormat="1" ht="13.8" x14ac:dyDescent="0.3"/>
    <row r="1750" s="22" customFormat="1" ht="13.8" x14ac:dyDescent="0.3"/>
    <row r="1751" s="22" customFormat="1" ht="13.8" x14ac:dyDescent="0.3"/>
    <row r="1752" s="22" customFormat="1" ht="13.8" x14ac:dyDescent="0.3"/>
    <row r="1753" s="22" customFormat="1" ht="13.8" x14ac:dyDescent="0.3"/>
    <row r="1754" s="22" customFormat="1" ht="13.8" x14ac:dyDescent="0.3"/>
    <row r="1755" s="22" customFormat="1" ht="13.8" x14ac:dyDescent="0.3"/>
    <row r="1756" s="22" customFormat="1" ht="13.8" x14ac:dyDescent="0.3"/>
    <row r="1757" s="22" customFormat="1" ht="13.8" x14ac:dyDescent="0.3"/>
    <row r="1758" s="22" customFormat="1" ht="13.8" x14ac:dyDescent="0.3"/>
    <row r="1759" s="22" customFormat="1" ht="13.8" x14ac:dyDescent="0.3"/>
    <row r="1760" s="22" customFormat="1" ht="13.8" x14ac:dyDescent="0.3"/>
    <row r="1761" s="22" customFormat="1" ht="13.8" x14ac:dyDescent="0.3"/>
    <row r="1762" s="22" customFormat="1" ht="13.8" x14ac:dyDescent="0.3"/>
    <row r="1763" s="22" customFormat="1" ht="13.8" x14ac:dyDescent="0.3"/>
    <row r="1764" s="22" customFormat="1" ht="13.8" x14ac:dyDescent="0.3"/>
    <row r="1765" s="22" customFormat="1" ht="13.8" x14ac:dyDescent="0.3"/>
    <row r="1766" s="22" customFormat="1" ht="13.8" x14ac:dyDescent="0.3"/>
    <row r="1767" s="22" customFormat="1" ht="13.8" x14ac:dyDescent="0.3"/>
    <row r="1768" s="22" customFormat="1" ht="13.8" x14ac:dyDescent="0.3"/>
    <row r="1769" s="22" customFormat="1" ht="13.8" x14ac:dyDescent="0.3"/>
    <row r="1770" s="22" customFormat="1" ht="13.8" x14ac:dyDescent="0.3"/>
    <row r="1771" s="22" customFormat="1" ht="13.8" x14ac:dyDescent="0.3"/>
    <row r="1772" s="22" customFormat="1" ht="13.8" x14ac:dyDescent="0.3"/>
    <row r="1773" s="22" customFormat="1" ht="13.8" x14ac:dyDescent="0.3"/>
    <row r="1774" s="22" customFormat="1" ht="13.8" x14ac:dyDescent="0.3"/>
    <row r="1775" s="22" customFormat="1" ht="13.8" x14ac:dyDescent="0.3"/>
    <row r="1776" s="22" customFormat="1" ht="13.8" x14ac:dyDescent="0.3"/>
    <row r="1777" s="22" customFormat="1" ht="13.8" x14ac:dyDescent="0.3"/>
    <row r="1778" s="22" customFormat="1" ht="13.8" x14ac:dyDescent="0.3"/>
    <row r="1779" s="22" customFormat="1" ht="13.8" x14ac:dyDescent="0.3"/>
    <row r="1780" s="22" customFormat="1" ht="13.8" x14ac:dyDescent="0.3"/>
    <row r="1781" s="22" customFormat="1" ht="13.8" x14ac:dyDescent="0.3"/>
    <row r="1782" s="22" customFormat="1" ht="13.8" x14ac:dyDescent="0.3"/>
    <row r="1783" s="22" customFormat="1" ht="13.8" x14ac:dyDescent="0.3"/>
    <row r="1784" s="22" customFormat="1" ht="13.8" x14ac:dyDescent="0.3"/>
    <row r="1785" s="22" customFormat="1" ht="13.8" x14ac:dyDescent="0.3"/>
    <row r="1786" s="22" customFormat="1" ht="13.8" x14ac:dyDescent="0.3"/>
    <row r="1787" s="22" customFormat="1" ht="13.8" x14ac:dyDescent="0.3"/>
    <row r="1788" s="22" customFormat="1" ht="13.8" x14ac:dyDescent="0.3"/>
    <row r="1789" s="22" customFormat="1" ht="13.8" x14ac:dyDescent="0.3"/>
    <row r="1790" s="22" customFormat="1" ht="13.8" x14ac:dyDescent="0.3"/>
    <row r="1791" s="22" customFormat="1" ht="13.8" x14ac:dyDescent="0.3"/>
    <row r="1792" s="22" customFormat="1" ht="13.8" x14ac:dyDescent="0.3"/>
    <row r="1793" s="22" customFormat="1" ht="13.8" x14ac:dyDescent="0.3"/>
    <row r="1794" s="22" customFormat="1" ht="13.8" x14ac:dyDescent="0.3"/>
    <row r="1795" s="22" customFormat="1" ht="13.8" x14ac:dyDescent="0.3"/>
    <row r="1796" s="22" customFormat="1" ht="13.8" x14ac:dyDescent="0.3"/>
    <row r="1797" s="22" customFormat="1" ht="13.8" x14ac:dyDescent="0.3"/>
    <row r="1798" s="22" customFormat="1" ht="13.8" x14ac:dyDescent="0.3"/>
    <row r="1799" s="22" customFormat="1" ht="13.8" x14ac:dyDescent="0.3"/>
    <row r="1800" s="22" customFormat="1" ht="13.8" x14ac:dyDescent="0.3"/>
    <row r="1801" s="22" customFormat="1" ht="13.8" x14ac:dyDescent="0.3"/>
    <row r="1802" s="22" customFormat="1" ht="13.8" x14ac:dyDescent="0.3"/>
    <row r="1803" s="22" customFormat="1" ht="13.8" x14ac:dyDescent="0.3"/>
    <row r="1804" s="22" customFormat="1" ht="13.8" x14ac:dyDescent="0.3"/>
    <row r="1805" s="22" customFormat="1" ht="13.8" x14ac:dyDescent="0.3"/>
    <row r="1806" s="22" customFormat="1" ht="13.8" x14ac:dyDescent="0.3"/>
    <row r="1807" s="22" customFormat="1" ht="13.8" x14ac:dyDescent="0.3"/>
    <row r="1808" s="22" customFormat="1" ht="13.8" x14ac:dyDescent="0.3"/>
    <row r="1809" s="22" customFormat="1" ht="13.8" x14ac:dyDescent="0.3"/>
    <row r="1810" s="22" customFormat="1" ht="13.8" x14ac:dyDescent="0.3"/>
    <row r="1811" s="22" customFormat="1" ht="13.8" x14ac:dyDescent="0.3"/>
    <row r="1812" s="22" customFormat="1" ht="13.8" x14ac:dyDescent="0.3"/>
    <row r="1813" s="22" customFormat="1" ht="13.8" x14ac:dyDescent="0.3"/>
    <row r="1814" s="22" customFormat="1" ht="13.8" x14ac:dyDescent="0.3"/>
    <row r="1815" s="22" customFormat="1" ht="13.8" x14ac:dyDescent="0.3"/>
    <row r="1816" s="22" customFormat="1" ht="13.8" x14ac:dyDescent="0.3"/>
    <row r="1817" s="22" customFormat="1" ht="13.8" x14ac:dyDescent="0.3"/>
    <row r="1818" s="22" customFormat="1" ht="13.8" x14ac:dyDescent="0.3"/>
    <row r="1819" s="22" customFormat="1" ht="13.8" x14ac:dyDescent="0.3"/>
    <row r="1820" s="22" customFormat="1" ht="13.8" x14ac:dyDescent="0.3"/>
    <row r="1821" s="22" customFormat="1" ht="13.8" x14ac:dyDescent="0.3"/>
    <row r="1822" s="22" customFormat="1" ht="13.8" x14ac:dyDescent="0.3"/>
    <row r="1823" s="22" customFormat="1" ht="13.8" x14ac:dyDescent="0.3"/>
    <row r="1824" s="22" customFormat="1" ht="13.8" x14ac:dyDescent="0.3"/>
    <row r="1825" s="22" customFormat="1" ht="13.8" x14ac:dyDescent="0.3"/>
    <row r="1826" s="22" customFormat="1" ht="13.8" x14ac:dyDescent="0.3"/>
    <row r="1827" s="22" customFormat="1" ht="13.8" x14ac:dyDescent="0.3"/>
    <row r="1828" s="22" customFormat="1" ht="13.8" x14ac:dyDescent="0.3"/>
    <row r="1829" s="22" customFormat="1" ht="13.8" x14ac:dyDescent="0.3"/>
    <row r="1830" s="22" customFormat="1" ht="13.8" x14ac:dyDescent="0.3"/>
    <row r="1831" s="22" customFormat="1" ht="13.8" x14ac:dyDescent="0.3"/>
    <row r="1832" s="22" customFormat="1" ht="13.8" x14ac:dyDescent="0.3"/>
    <row r="1833" s="22" customFormat="1" ht="13.8" x14ac:dyDescent="0.3"/>
    <row r="1834" s="22" customFormat="1" ht="13.8" x14ac:dyDescent="0.3"/>
    <row r="1835" s="22" customFormat="1" ht="13.8" x14ac:dyDescent="0.3"/>
    <row r="1836" s="22" customFormat="1" ht="13.8" x14ac:dyDescent="0.3"/>
    <row r="1837" s="22" customFormat="1" ht="13.8" x14ac:dyDescent="0.3"/>
    <row r="1838" s="22" customFormat="1" ht="13.8" x14ac:dyDescent="0.3"/>
    <row r="1839" s="22" customFormat="1" ht="13.8" x14ac:dyDescent="0.3"/>
    <row r="1840" s="22" customFormat="1" ht="13.8" x14ac:dyDescent="0.3"/>
    <row r="1841" s="22" customFormat="1" ht="13.8" x14ac:dyDescent="0.3"/>
    <row r="1842" s="22" customFormat="1" ht="13.8" x14ac:dyDescent="0.3"/>
    <row r="1843" s="22" customFormat="1" ht="13.8" x14ac:dyDescent="0.3"/>
    <row r="1844" s="22" customFormat="1" ht="13.8" x14ac:dyDescent="0.3"/>
    <row r="1845" s="22" customFormat="1" ht="13.8" x14ac:dyDescent="0.3"/>
    <row r="1846" s="22" customFormat="1" ht="13.8" x14ac:dyDescent="0.3"/>
    <row r="1847" s="22" customFormat="1" ht="13.8" x14ac:dyDescent="0.3"/>
    <row r="1848" s="22" customFormat="1" ht="13.8" x14ac:dyDescent="0.3"/>
    <row r="1849" s="22" customFormat="1" ht="13.8" x14ac:dyDescent="0.3"/>
    <row r="1850" s="22" customFormat="1" ht="13.8" x14ac:dyDescent="0.3"/>
    <row r="1851" s="22" customFormat="1" ht="13.8" x14ac:dyDescent="0.3"/>
    <row r="1852" s="22" customFormat="1" ht="13.8" x14ac:dyDescent="0.3"/>
    <row r="1853" s="22" customFormat="1" ht="13.8" x14ac:dyDescent="0.3"/>
    <row r="1854" s="22" customFormat="1" ht="13.8" x14ac:dyDescent="0.3"/>
    <row r="1855" s="22" customFormat="1" ht="13.8" x14ac:dyDescent="0.3"/>
    <row r="1856" s="22" customFormat="1" ht="13.8" x14ac:dyDescent="0.3"/>
    <row r="1857" s="22" customFormat="1" ht="13.8" x14ac:dyDescent="0.3"/>
    <row r="1858" s="22" customFormat="1" ht="13.8" x14ac:dyDescent="0.3"/>
    <row r="1859" s="22" customFormat="1" ht="13.8" x14ac:dyDescent="0.3"/>
    <row r="1860" s="22" customFormat="1" ht="13.8" x14ac:dyDescent="0.3"/>
    <row r="1861" s="22" customFormat="1" ht="13.8" x14ac:dyDescent="0.3"/>
    <row r="1862" s="22" customFormat="1" ht="13.8" x14ac:dyDescent="0.3"/>
    <row r="1863" s="22" customFormat="1" ht="13.8" x14ac:dyDescent="0.3"/>
    <row r="1864" s="22" customFormat="1" ht="13.8" x14ac:dyDescent="0.3"/>
    <row r="1865" s="22" customFormat="1" ht="13.8" x14ac:dyDescent="0.3"/>
    <row r="1866" s="22" customFormat="1" ht="13.8" x14ac:dyDescent="0.3"/>
    <row r="1867" s="22" customFormat="1" ht="13.8" x14ac:dyDescent="0.3"/>
    <row r="1868" s="22" customFormat="1" ht="13.8" x14ac:dyDescent="0.3"/>
    <row r="1869" s="22" customFormat="1" ht="13.8" x14ac:dyDescent="0.3"/>
    <row r="1870" s="22" customFormat="1" ht="13.8" x14ac:dyDescent="0.3"/>
    <row r="1871" s="22" customFormat="1" ht="13.8" x14ac:dyDescent="0.3"/>
    <row r="1872" s="22" customFormat="1" ht="13.8" x14ac:dyDescent="0.3"/>
    <row r="1873" s="22" customFormat="1" ht="13.8" x14ac:dyDescent="0.3"/>
    <row r="1874" s="22" customFormat="1" ht="13.8" x14ac:dyDescent="0.3"/>
    <row r="1875" s="22" customFormat="1" ht="13.8" x14ac:dyDescent="0.3"/>
    <row r="1876" s="22" customFormat="1" ht="13.8" x14ac:dyDescent="0.3"/>
    <row r="1877" s="22" customFormat="1" ht="13.8" x14ac:dyDescent="0.3"/>
    <row r="1878" s="22" customFormat="1" ht="13.8" x14ac:dyDescent="0.3"/>
    <row r="1879" s="22" customFormat="1" ht="13.8" x14ac:dyDescent="0.3"/>
    <row r="1880" s="22" customFormat="1" ht="13.8" x14ac:dyDescent="0.3"/>
    <row r="1881" s="22" customFormat="1" ht="13.8" x14ac:dyDescent="0.3"/>
    <row r="1882" s="22" customFormat="1" ht="13.8" x14ac:dyDescent="0.3"/>
    <row r="1883" s="22" customFormat="1" ht="13.8" x14ac:dyDescent="0.3"/>
    <row r="1884" s="22" customFormat="1" ht="13.8" x14ac:dyDescent="0.3"/>
    <row r="1885" s="22" customFormat="1" ht="13.8" x14ac:dyDescent="0.3"/>
    <row r="1886" s="22" customFormat="1" ht="13.8" x14ac:dyDescent="0.3"/>
    <row r="1887" s="22" customFormat="1" ht="13.8" x14ac:dyDescent="0.3"/>
    <row r="1888" s="22" customFormat="1" ht="13.8" x14ac:dyDescent="0.3"/>
    <row r="1889" s="22" customFormat="1" ht="13.8" x14ac:dyDescent="0.3"/>
    <row r="1890" s="22" customFormat="1" ht="13.8" x14ac:dyDescent="0.3"/>
    <row r="1891" s="22" customFormat="1" ht="13.8" x14ac:dyDescent="0.3"/>
    <row r="1892" s="22" customFormat="1" ht="13.8" x14ac:dyDescent="0.3"/>
    <row r="1893" s="22" customFormat="1" ht="13.8" x14ac:dyDescent="0.3"/>
    <row r="1894" s="22" customFormat="1" ht="13.8" x14ac:dyDescent="0.3"/>
    <row r="1895" s="22" customFormat="1" ht="13.8" x14ac:dyDescent="0.3"/>
    <row r="1896" s="22" customFormat="1" ht="13.8" x14ac:dyDescent="0.3"/>
    <row r="1897" s="22" customFormat="1" ht="13.8" x14ac:dyDescent="0.3"/>
    <row r="1898" s="22" customFormat="1" ht="13.8" x14ac:dyDescent="0.3"/>
    <row r="1899" s="22" customFormat="1" ht="13.8" x14ac:dyDescent="0.3"/>
    <row r="1900" s="22" customFormat="1" ht="13.8" x14ac:dyDescent="0.3"/>
    <row r="1901" s="22" customFormat="1" ht="13.8" x14ac:dyDescent="0.3"/>
    <row r="1902" s="22" customFormat="1" ht="13.8" x14ac:dyDescent="0.3"/>
    <row r="1903" s="22" customFormat="1" ht="13.8" x14ac:dyDescent="0.3"/>
    <row r="1904" s="22" customFormat="1" ht="13.8" x14ac:dyDescent="0.3"/>
    <row r="1905" s="22" customFormat="1" ht="13.8" x14ac:dyDescent="0.3"/>
    <row r="1906" s="22" customFormat="1" ht="13.8" x14ac:dyDescent="0.3"/>
    <row r="1907" s="22" customFormat="1" ht="13.8" x14ac:dyDescent="0.3"/>
    <row r="1908" s="22" customFormat="1" ht="13.8" x14ac:dyDescent="0.3"/>
    <row r="1909" s="22" customFormat="1" ht="13.8" x14ac:dyDescent="0.3"/>
    <row r="1910" s="22" customFormat="1" ht="13.8" x14ac:dyDescent="0.3"/>
    <row r="1911" s="22" customFormat="1" ht="13.8" x14ac:dyDescent="0.3"/>
    <row r="1912" s="22" customFormat="1" ht="13.8" x14ac:dyDescent="0.3"/>
    <row r="1913" s="22" customFormat="1" ht="13.8" x14ac:dyDescent="0.3"/>
    <row r="1914" s="22" customFormat="1" ht="13.8" x14ac:dyDescent="0.3"/>
    <row r="1915" s="22" customFormat="1" ht="13.8" x14ac:dyDescent="0.3"/>
    <row r="1916" s="22" customFormat="1" ht="13.8" x14ac:dyDescent="0.3"/>
    <row r="1917" s="22" customFormat="1" ht="13.8" x14ac:dyDescent="0.3"/>
    <row r="1918" s="22" customFormat="1" ht="13.8" x14ac:dyDescent="0.3"/>
    <row r="1919" s="22" customFormat="1" ht="13.8" x14ac:dyDescent="0.3"/>
    <row r="1920" s="22" customFormat="1" ht="13.8" x14ac:dyDescent="0.3"/>
    <row r="1921" s="22" customFormat="1" ht="13.8" x14ac:dyDescent="0.3"/>
    <row r="1922" s="22" customFormat="1" ht="13.8" x14ac:dyDescent="0.3"/>
    <row r="1923" s="22" customFormat="1" ht="13.8" x14ac:dyDescent="0.3"/>
    <row r="1924" s="22" customFormat="1" ht="13.8" x14ac:dyDescent="0.3"/>
    <row r="1925" s="22" customFormat="1" ht="13.8" x14ac:dyDescent="0.3"/>
    <row r="1926" s="22" customFormat="1" ht="13.8" x14ac:dyDescent="0.3"/>
    <row r="1927" s="22" customFormat="1" ht="13.8" x14ac:dyDescent="0.3"/>
    <row r="1928" s="22" customFormat="1" ht="13.8" x14ac:dyDescent="0.3"/>
    <row r="1929" s="22" customFormat="1" ht="13.8" x14ac:dyDescent="0.3"/>
    <row r="1930" s="22" customFormat="1" ht="13.8" x14ac:dyDescent="0.3"/>
    <row r="1931" s="22" customFormat="1" ht="13.8" x14ac:dyDescent="0.3"/>
    <row r="1932" s="22" customFormat="1" ht="13.8" x14ac:dyDescent="0.3"/>
    <row r="1933" s="22" customFormat="1" ht="13.8" x14ac:dyDescent="0.3"/>
    <row r="1934" s="22" customFormat="1" ht="13.8" x14ac:dyDescent="0.3"/>
    <row r="1935" s="22" customFormat="1" ht="13.8" x14ac:dyDescent="0.3"/>
    <row r="1936" s="22" customFormat="1" ht="13.8" x14ac:dyDescent="0.3"/>
    <row r="1937" s="22" customFormat="1" ht="13.8" x14ac:dyDescent="0.3"/>
    <row r="1938" s="22" customFormat="1" ht="13.8" x14ac:dyDescent="0.3"/>
    <row r="1939" s="22" customFormat="1" ht="13.8" x14ac:dyDescent="0.3"/>
    <row r="1940" s="22" customFormat="1" ht="13.8" x14ac:dyDescent="0.3"/>
    <row r="1941" s="22" customFormat="1" ht="13.8" x14ac:dyDescent="0.3"/>
    <row r="1942" s="22" customFormat="1" ht="13.8" x14ac:dyDescent="0.3"/>
    <row r="1943" s="22" customFormat="1" ht="13.8" x14ac:dyDescent="0.3"/>
    <row r="1944" s="22" customFormat="1" ht="13.8" x14ac:dyDescent="0.3"/>
    <row r="1945" s="22" customFormat="1" ht="13.8" x14ac:dyDescent="0.3"/>
    <row r="1946" s="22" customFormat="1" ht="13.8" x14ac:dyDescent="0.3"/>
    <row r="1947" s="22" customFormat="1" ht="13.8" x14ac:dyDescent="0.3"/>
    <row r="1948" s="22" customFormat="1" ht="13.8" x14ac:dyDescent="0.3"/>
    <row r="1949" s="22" customFormat="1" ht="13.8" x14ac:dyDescent="0.3"/>
    <row r="1950" s="22" customFormat="1" ht="13.8" x14ac:dyDescent="0.3"/>
    <row r="1951" s="22" customFormat="1" ht="13.8" x14ac:dyDescent="0.3"/>
    <row r="1952" s="22" customFormat="1" ht="13.8" x14ac:dyDescent="0.3"/>
    <row r="1953" s="22" customFormat="1" ht="13.8" x14ac:dyDescent="0.3"/>
    <row r="1954" s="22" customFormat="1" ht="13.8" x14ac:dyDescent="0.3"/>
    <row r="1955" s="22" customFormat="1" ht="13.8" x14ac:dyDescent="0.3"/>
    <row r="1956" s="22" customFormat="1" ht="13.8" x14ac:dyDescent="0.3"/>
    <row r="1957" s="22" customFormat="1" ht="13.8" x14ac:dyDescent="0.3"/>
    <row r="1958" s="22" customFormat="1" ht="13.8" x14ac:dyDescent="0.3"/>
    <row r="1959" s="22" customFormat="1" ht="13.8" x14ac:dyDescent="0.3"/>
    <row r="1960" s="22" customFormat="1" ht="13.8" x14ac:dyDescent="0.3"/>
    <row r="1961" s="22" customFormat="1" ht="13.8" x14ac:dyDescent="0.3"/>
    <row r="1962" s="22" customFormat="1" ht="13.8" x14ac:dyDescent="0.3"/>
    <row r="1963" s="22" customFormat="1" ht="13.8" x14ac:dyDescent="0.3"/>
    <row r="1964" s="22" customFormat="1" ht="13.8" x14ac:dyDescent="0.3"/>
    <row r="1965" s="22" customFormat="1" ht="13.8" x14ac:dyDescent="0.3"/>
    <row r="1966" s="22" customFormat="1" ht="13.8" x14ac:dyDescent="0.3"/>
    <row r="1967" s="22" customFormat="1" ht="13.8" x14ac:dyDescent="0.3"/>
    <row r="1968" s="22" customFormat="1" ht="13.8" x14ac:dyDescent="0.3"/>
    <row r="1969" s="22" customFormat="1" ht="13.8" x14ac:dyDescent="0.3"/>
    <row r="1970" s="22" customFormat="1" ht="13.8" x14ac:dyDescent="0.3"/>
    <row r="1971" s="22" customFormat="1" ht="13.8" x14ac:dyDescent="0.3"/>
    <row r="1972" s="22" customFormat="1" ht="13.8" x14ac:dyDescent="0.3"/>
    <row r="1973" s="22" customFormat="1" ht="13.8" x14ac:dyDescent="0.3"/>
    <row r="1974" s="22" customFormat="1" ht="13.8" x14ac:dyDescent="0.3"/>
    <row r="1975" s="22" customFormat="1" ht="13.8" x14ac:dyDescent="0.3"/>
    <row r="1976" s="22" customFormat="1" ht="13.8" x14ac:dyDescent="0.3"/>
    <row r="1977" s="22" customFormat="1" ht="13.8" x14ac:dyDescent="0.3"/>
    <row r="1978" s="22" customFormat="1" ht="13.8" x14ac:dyDescent="0.3"/>
    <row r="1979" s="22" customFormat="1" ht="13.8" x14ac:dyDescent="0.3"/>
    <row r="1980" s="22" customFormat="1" ht="13.8" x14ac:dyDescent="0.3"/>
    <row r="1981" s="22" customFormat="1" ht="13.8" x14ac:dyDescent="0.3"/>
    <row r="1982" s="22" customFormat="1" ht="13.8" x14ac:dyDescent="0.3"/>
    <row r="1983" s="22" customFormat="1" ht="13.8" x14ac:dyDescent="0.3"/>
    <row r="1984" s="22" customFormat="1" ht="13.8" x14ac:dyDescent="0.3"/>
    <row r="1985" s="22" customFormat="1" ht="13.8" x14ac:dyDescent="0.3"/>
    <row r="1986" s="22" customFormat="1" ht="13.8" x14ac:dyDescent="0.3"/>
    <row r="1987" s="22" customFormat="1" ht="13.8" x14ac:dyDescent="0.3"/>
    <row r="1988" s="22" customFormat="1" ht="13.8" x14ac:dyDescent="0.3"/>
    <row r="1989" s="22" customFormat="1" ht="13.8" x14ac:dyDescent="0.3"/>
    <row r="1990" s="22" customFormat="1" ht="13.8" x14ac:dyDescent="0.3"/>
    <row r="1991" s="22" customFormat="1" ht="13.8" x14ac:dyDescent="0.3"/>
    <row r="1992" s="22" customFormat="1" ht="13.8" x14ac:dyDescent="0.3"/>
    <row r="1993" s="22" customFormat="1" ht="13.8" x14ac:dyDescent="0.3"/>
    <row r="1994" s="22" customFormat="1" ht="13.8" x14ac:dyDescent="0.3"/>
    <row r="1995" s="22" customFormat="1" ht="13.8" x14ac:dyDescent="0.3"/>
    <row r="1996" s="22" customFormat="1" ht="13.8" x14ac:dyDescent="0.3"/>
    <row r="1997" s="22" customFormat="1" ht="13.8" x14ac:dyDescent="0.3"/>
    <row r="1998" s="22" customFormat="1" ht="13.8" x14ac:dyDescent="0.3"/>
    <row r="1999" s="22" customFormat="1" ht="13.8" x14ac:dyDescent="0.3"/>
    <row r="2000" s="22" customFormat="1" ht="13.8" x14ac:dyDescent="0.3"/>
    <row r="2001" s="22" customFormat="1" ht="13.8" x14ac:dyDescent="0.3"/>
    <row r="2002" s="22" customFormat="1" ht="13.8" x14ac:dyDescent="0.3"/>
    <row r="2003" s="22" customFormat="1" ht="13.8" x14ac:dyDescent="0.3"/>
    <row r="2004" s="22" customFormat="1" ht="13.8" x14ac:dyDescent="0.3"/>
    <row r="2005" s="22" customFormat="1" ht="13.8" x14ac:dyDescent="0.3"/>
    <row r="2006" s="22" customFormat="1" ht="13.8" x14ac:dyDescent="0.3"/>
    <row r="2007" s="22" customFormat="1" ht="13.8" x14ac:dyDescent="0.3"/>
    <row r="2008" s="22" customFormat="1" ht="13.8" x14ac:dyDescent="0.3"/>
    <row r="2009" s="22" customFormat="1" ht="13.8" x14ac:dyDescent="0.3"/>
    <row r="2010" s="22" customFormat="1" ht="13.8" x14ac:dyDescent="0.3"/>
    <row r="2011" s="22" customFormat="1" ht="13.8" x14ac:dyDescent="0.3"/>
    <row r="2012" s="22" customFormat="1" ht="13.8" x14ac:dyDescent="0.3"/>
    <row r="2013" s="22" customFormat="1" ht="13.8" x14ac:dyDescent="0.3"/>
    <row r="2014" s="22" customFormat="1" ht="13.8" x14ac:dyDescent="0.3"/>
    <row r="2015" s="22" customFormat="1" ht="13.8" x14ac:dyDescent="0.3"/>
    <row r="2016" s="22" customFormat="1" ht="13.8" x14ac:dyDescent="0.3"/>
    <row r="2017" s="22" customFormat="1" ht="13.8" x14ac:dyDescent="0.3"/>
    <row r="2018" s="22" customFormat="1" ht="13.8" x14ac:dyDescent="0.3"/>
    <row r="2019" s="22" customFormat="1" ht="13.8" x14ac:dyDescent="0.3"/>
    <row r="2020" s="22" customFormat="1" ht="13.8" x14ac:dyDescent="0.3"/>
    <row r="2021" s="22" customFormat="1" ht="13.8" x14ac:dyDescent="0.3"/>
    <row r="2022" s="22" customFormat="1" ht="13.8" x14ac:dyDescent="0.3"/>
    <row r="2023" s="22" customFormat="1" ht="13.8" x14ac:dyDescent="0.3"/>
    <row r="2024" s="22" customFormat="1" ht="13.8" x14ac:dyDescent="0.3"/>
    <row r="2025" s="22" customFormat="1" ht="13.8" x14ac:dyDescent="0.3"/>
    <row r="2026" s="22" customFormat="1" ht="13.8" x14ac:dyDescent="0.3"/>
    <row r="2027" s="22" customFormat="1" ht="13.8" x14ac:dyDescent="0.3"/>
    <row r="2028" s="22" customFormat="1" ht="13.8" x14ac:dyDescent="0.3"/>
    <row r="2029" s="22" customFormat="1" ht="13.8" x14ac:dyDescent="0.3"/>
    <row r="2030" s="22" customFormat="1" ht="13.8" x14ac:dyDescent="0.3"/>
    <row r="2031" s="22" customFormat="1" ht="13.8" x14ac:dyDescent="0.3"/>
    <row r="2032" s="22" customFormat="1" ht="13.8" x14ac:dyDescent="0.3"/>
    <row r="2033" s="22" customFormat="1" ht="13.8" x14ac:dyDescent="0.3"/>
    <row r="2034" s="22" customFormat="1" ht="13.8" x14ac:dyDescent="0.3"/>
    <row r="2035" s="22" customFormat="1" ht="13.8" x14ac:dyDescent="0.3"/>
    <row r="2036" s="22" customFormat="1" ht="13.8" x14ac:dyDescent="0.3"/>
    <row r="2037" s="22" customFormat="1" ht="13.8" x14ac:dyDescent="0.3"/>
    <row r="2038" s="22" customFormat="1" ht="13.8" x14ac:dyDescent="0.3"/>
    <row r="2039" s="22" customFormat="1" ht="13.8" x14ac:dyDescent="0.3"/>
    <row r="2040" s="22" customFormat="1" ht="13.8" x14ac:dyDescent="0.3"/>
    <row r="2041" s="22" customFormat="1" ht="13.8" x14ac:dyDescent="0.3"/>
    <row r="2042" s="22" customFormat="1" ht="13.8" x14ac:dyDescent="0.3"/>
    <row r="2043" s="22" customFormat="1" ht="13.8" x14ac:dyDescent="0.3"/>
    <row r="2044" s="22" customFormat="1" ht="13.8" x14ac:dyDescent="0.3"/>
    <row r="2045" s="22" customFormat="1" ht="13.8" x14ac:dyDescent="0.3"/>
    <row r="2046" s="22" customFormat="1" ht="13.8" x14ac:dyDescent="0.3"/>
    <row r="2047" s="22" customFormat="1" ht="13.8" x14ac:dyDescent="0.3"/>
    <row r="2048" s="22" customFormat="1" ht="13.8" x14ac:dyDescent="0.3"/>
    <row r="2049" s="22" customFormat="1" ht="13.8" x14ac:dyDescent="0.3"/>
    <row r="2050" s="22" customFormat="1" ht="13.8" x14ac:dyDescent="0.3"/>
    <row r="2051" s="22" customFormat="1" ht="13.8" x14ac:dyDescent="0.3"/>
    <row r="2052" s="22" customFormat="1" ht="13.8" x14ac:dyDescent="0.3"/>
    <row r="2053" s="22" customFormat="1" ht="13.8" x14ac:dyDescent="0.3"/>
    <row r="2054" s="22" customFormat="1" ht="13.8" x14ac:dyDescent="0.3"/>
    <row r="2055" s="22" customFormat="1" ht="13.8" x14ac:dyDescent="0.3"/>
    <row r="2056" s="22" customFormat="1" ht="13.8" x14ac:dyDescent="0.3"/>
    <row r="2057" s="22" customFormat="1" ht="13.8" x14ac:dyDescent="0.3"/>
    <row r="2058" s="22" customFormat="1" ht="13.8" x14ac:dyDescent="0.3"/>
    <row r="2059" s="22" customFormat="1" ht="13.8" x14ac:dyDescent="0.3"/>
    <row r="2060" s="22" customFormat="1" ht="13.8" x14ac:dyDescent="0.3"/>
    <row r="2061" s="22" customFormat="1" ht="13.8" x14ac:dyDescent="0.3"/>
    <row r="2062" s="22" customFormat="1" ht="13.8" x14ac:dyDescent="0.3"/>
    <row r="2063" s="22" customFormat="1" ht="13.8" x14ac:dyDescent="0.3"/>
    <row r="2064" s="22" customFormat="1" ht="13.8" x14ac:dyDescent="0.3"/>
    <row r="2065" s="22" customFormat="1" ht="13.8" x14ac:dyDescent="0.3"/>
    <row r="2066" s="22" customFormat="1" ht="13.8" x14ac:dyDescent="0.3"/>
    <row r="2067" s="22" customFormat="1" ht="13.8" x14ac:dyDescent="0.3"/>
    <row r="2068" s="22" customFormat="1" ht="13.8" x14ac:dyDescent="0.3"/>
    <row r="2069" s="22" customFormat="1" ht="13.8" x14ac:dyDescent="0.3"/>
    <row r="2070" s="22" customFormat="1" ht="13.8" x14ac:dyDescent="0.3"/>
    <row r="2071" s="22" customFormat="1" ht="13.8" x14ac:dyDescent="0.3"/>
    <row r="2072" s="22" customFormat="1" ht="13.8" x14ac:dyDescent="0.3"/>
    <row r="2073" s="22" customFormat="1" ht="13.8" x14ac:dyDescent="0.3"/>
    <row r="2074" s="22" customFormat="1" ht="13.8" x14ac:dyDescent="0.3"/>
    <row r="2075" s="22" customFormat="1" ht="13.8" x14ac:dyDescent="0.3"/>
    <row r="2076" s="22" customFormat="1" ht="13.8" x14ac:dyDescent="0.3"/>
    <row r="2077" s="22" customFormat="1" ht="13.8" x14ac:dyDescent="0.3"/>
    <row r="2078" s="22" customFormat="1" ht="13.8" x14ac:dyDescent="0.3"/>
    <row r="2079" s="22" customFormat="1" ht="13.8" x14ac:dyDescent="0.3"/>
    <row r="2080" s="22" customFormat="1" ht="13.8" x14ac:dyDescent="0.3"/>
    <row r="2081" s="22" customFormat="1" ht="13.8" x14ac:dyDescent="0.3"/>
    <row r="2082" s="22" customFormat="1" ht="13.8" x14ac:dyDescent="0.3"/>
    <row r="2083" s="22" customFormat="1" ht="13.8" x14ac:dyDescent="0.3"/>
    <row r="2084" s="22" customFormat="1" ht="13.8" x14ac:dyDescent="0.3"/>
    <row r="2085" s="22" customFormat="1" ht="13.8" x14ac:dyDescent="0.3"/>
    <row r="2086" s="22" customFormat="1" ht="13.8" x14ac:dyDescent="0.3"/>
    <row r="2087" s="22" customFormat="1" ht="13.8" x14ac:dyDescent="0.3"/>
    <row r="2088" s="22" customFormat="1" ht="13.8" x14ac:dyDescent="0.3"/>
    <row r="2089" s="22" customFormat="1" ht="13.8" x14ac:dyDescent="0.3"/>
    <row r="2090" s="22" customFormat="1" ht="13.8" x14ac:dyDescent="0.3"/>
    <row r="2091" s="22" customFormat="1" ht="13.8" x14ac:dyDescent="0.3"/>
    <row r="2092" s="22" customFormat="1" ht="13.8" x14ac:dyDescent="0.3"/>
    <row r="2093" s="22" customFormat="1" ht="13.8" x14ac:dyDescent="0.3"/>
    <row r="2094" s="22" customFormat="1" ht="13.8" x14ac:dyDescent="0.3"/>
    <row r="2095" s="22" customFormat="1" ht="13.8" x14ac:dyDescent="0.3"/>
    <row r="2096" s="22" customFormat="1" ht="13.8" x14ac:dyDescent="0.3"/>
    <row r="2097" s="22" customFormat="1" ht="13.8" x14ac:dyDescent="0.3"/>
    <row r="2098" s="22" customFormat="1" ht="13.8" x14ac:dyDescent="0.3"/>
    <row r="2099" s="22" customFormat="1" ht="13.8" x14ac:dyDescent="0.3"/>
    <row r="2100" s="22" customFormat="1" ht="13.8" x14ac:dyDescent="0.3"/>
    <row r="2101" s="22" customFormat="1" ht="13.8" x14ac:dyDescent="0.3"/>
    <row r="2102" s="22" customFormat="1" ht="13.8" x14ac:dyDescent="0.3"/>
    <row r="2103" s="22" customFormat="1" ht="13.8" x14ac:dyDescent="0.3"/>
    <row r="2104" s="22" customFormat="1" ht="13.8" x14ac:dyDescent="0.3"/>
    <row r="2105" s="22" customFormat="1" ht="13.8" x14ac:dyDescent="0.3"/>
    <row r="2106" s="22" customFormat="1" ht="13.8" x14ac:dyDescent="0.3"/>
    <row r="2107" s="22" customFormat="1" ht="13.8" x14ac:dyDescent="0.3"/>
    <row r="2108" s="22" customFormat="1" ht="13.8" x14ac:dyDescent="0.3"/>
    <row r="2109" s="22" customFormat="1" ht="13.8" x14ac:dyDescent="0.3"/>
    <row r="2110" s="22" customFormat="1" ht="13.8" x14ac:dyDescent="0.3"/>
    <row r="2111" s="22" customFormat="1" ht="13.8" x14ac:dyDescent="0.3"/>
    <row r="2112" s="22" customFormat="1" ht="13.8" x14ac:dyDescent="0.3"/>
    <row r="2113" s="22" customFormat="1" ht="13.8" x14ac:dyDescent="0.3"/>
    <row r="2114" s="22" customFormat="1" ht="13.8" x14ac:dyDescent="0.3"/>
    <row r="2115" s="22" customFormat="1" ht="13.8" x14ac:dyDescent="0.3"/>
    <row r="2116" s="22" customFormat="1" ht="13.8" x14ac:dyDescent="0.3"/>
    <row r="2117" s="22" customFormat="1" ht="13.8" x14ac:dyDescent="0.3"/>
    <row r="2118" s="22" customFormat="1" ht="13.8" x14ac:dyDescent="0.3"/>
    <row r="2119" s="22" customFormat="1" ht="13.8" x14ac:dyDescent="0.3"/>
    <row r="2120" s="22" customFormat="1" ht="13.8" x14ac:dyDescent="0.3"/>
    <row r="2121" s="22" customFormat="1" ht="13.8" x14ac:dyDescent="0.3"/>
    <row r="2122" s="22" customFormat="1" ht="13.8" x14ac:dyDescent="0.3"/>
    <row r="2123" s="22" customFormat="1" ht="13.8" x14ac:dyDescent="0.3"/>
    <row r="2124" s="22" customFormat="1" ht="13.8" x14ac:dyDescent="0.3"/>
    <row r="2125" s="22" customFormat="1" ht="13.8" x14ac:dyDescent="0.3"/>
    <row r="2126" s="22" customFormat="1" ht="13.8" x14ac:dyDescent="0.3"/>
    <row r="2127" s="22" customFormat="1" ht="13.8" x14ac:dyDescent="0.3"/>
    <row r="2128" s="22" customFormat="1" ht="13.8" x14ac:dyDescent="0.3"/>
    <row r="2129" s="22" customFormat="1" ht="13.8" x14ac:dyDescent="0.3"/>
    <row r="2130" s="22" customFormat="1" ht="13.8" x14ac:dyDescent="0.3"/>
    <row r="2131" s="22" customFormat="1" ht="13.8" x14ac:dyDescent="0.3"/>
    <row r="2132" s="22" customFormat="1" ht="13.8" x14ac:dyDescent="0.3"/>
    <row r="2133" s="22" customFormat="1" ht="13.8" x14ac:dyDescent="0.3"/>
    <row r="2134" s="22" customFormat="1" ht="13.8" x14ac:dyDescent="0.3"/>
    <row r="2135" s="22" customFormat="1" ht="13.8" x14ac:dyDescent="0.3"/>
    <row r="2136" s="22" customFormat="1" ht="13.8" x14ac:dyDescent="0.3"/>
    <row r="2137" s="22" customFormat="1" ht="13.8" x14ac:dyDescent="0.3"/>
    <row r="2138" s="22" customFormat="1" ht="13.8" x14ac:dyDescent="0.3"/>
    <row r="2139" s="22" customFormat="1" ht="13.8" x14ac:dyDescent="0.3"/>
    <row r="2140" s="22" customFormat="1" ht="13.8" x14ac:dyDescent="0.3"/>
    <row r="2141" s="22" customFormat="1" ht="13.8" x14ac:dyDescent="0.3"/>
    <row r="2142" s="22" customFormat="1" ht="13.8" x14ac:dyDescent="0.3"/>
    <row r="2143" s="22" customFormat="1" ht="13.8" x14ac:dyDescent="0.3"/>
    <row r="2144" s="22" customFormat="1" ht="13.8" x14ac:dyDescent="0.3"/>
    <row r="2145" s="22" customFormat="1" ht="13.8" x14ac:dyDescent="0.3"/>
    <row r="2146" s="22" customFormat="1" ht="13.8" x14ac:dyDescent="0.3"/>
    <row r="2147" s="22" customFormat="1" ht="13.8" x14ac:dyDescent="0.3"/>
    <row r="2148" s="22" customFormat="1" ht="13.8" x14ac:dyDescent="0.3"/>
    <row r="2149" s="22" customFormat="1" ht="13.8" x14ac:dyDescent="0.3"/>
    <row r="2150" s="22" customFormat="1" ht="13.8" x14ac:dyDescent="0.3"/>
    <row r="2151" s="22" customFormat="1" ht="13.8" x14ac:dyDescent="0.3"/>
    <row r="2152" s="22" customFormat="1" ht="13.8" x14ac:dyDescent="0.3"/>
    <row r="2153" s="22" customFormat="1" ht="13.8" x14ac:dyDescent="0.3"/>
    <row r="2154" s="22" customFormat="1" ht="13.8" x14ac:dyDescent="0.3"/>
    <row r="2155" s="22" customFormat="1" ht="13.8" x14ac:dyDescent="0.3"/>
    <row r="2156" s="22" customFormat="1" ht="13.8" x14ac:dyDescent="0.3"/>
    <row r="2157" s="22" customFormat="1" ht="13.8" x14ac:dyDescent="0.3"/>
    <row r="2158" s="22" customFormat="1" ht="13.8" x14ac:dyDescent="0.3"/>
    <row r="2159" s="22" customFormat="1" ht="13.8" x14ac:dyDescent="0.3"/>
    <row r="2160" s="22" customFormat="1" ht="13.8" x14ac:dyDescent="0.3"/>
    <row r="2161" s="22" customFormat="1" ht="13.8" x14ac:dyDescent="0.3"/>
    <row r="2162" s="22" customFormat="1" ht="13.8" x14ac:dyDescent="0.3"/>
    <row r="2163" s="22" customFormat="1" ht="13.8" x14ac:dyDescent="0.3"/>
    <row r="2164" s="22" customFormat="1" ht="13.8" x14ac:dyDescent="0.3"/>
    <row r="2165" s="22" customFormat="1" ht="13.8" x14ac:dyDescent="0.3"/>
    <row r="2166" s="22" customFormat="1" ht="13.8" x14ac:dyDescent="0.3"/>
    <row r="2167" s="22" customFormat="1" ht="13.8" x14ac:dyDescent="0.3"/>
    <row r="2168" s="22" customFormat="1" ht="13.8" x14ac:dyDescent="0.3"/>
    <row r="2169" s="22" customFormat="1" ht="13.8" x14ac:dyDescent="0.3"/>
    <row r="2170" s="22" customFormat="1" ht="13.8" x14ac:dyDescent="0.3"/>
    <row r="2171" s="22" customFormat="1" ht="13.8" x14ac:dyDescent="0.3"/>
    <row r="2172" s="22" customFormat="1" ht="13.8" x14ac:dyDescent="0.3"/>
    <row r="2173" s="22" customFormat="1" ht="13.8" x14ac:dyDescent="0.3"/>
    <row r="2174" s="22" customFormat="1" ht="13.8" x14ac:dyDescent="0.3"/>
    <row r="2175" s="22" customFormat="1" ht="13.8" x14ac:dyDescent="0.3"/>
    <row r="2176" s="22" customFormat="1" ht="13.8" x14ac:dyDescent="0.3"/>
    <row r="2177" s="22" customFormat="1" ht="13.8" x14ac:dyDescent="0.3"/>
    <row r="2178" s="22" customFormat="1" ht="13.8" x14ac:dyDescent="0.3"/>
    <row r="2179" s="22" customFormat="1" ht="13.8" x14ac:dyDescent="0.3"/>
    <row r="2180" s="22" customFormat="1" ht="13.8" x14ac:dyDescent="0.3"/>
    <row r="2181" s="22" customFormat="1" ht="13.8" x14ac:dyDescent="0.3"/>
    <row r="2182" s="22" customFormat="1" ht="13.8" x14ac:dyDescent="0.3"/>
    <row r="2183" s="22" customFormat="1" ht="13.8" x14ac:dyDescent="0.3"/>
    <row r="2184" s="22" customFormat="1" ht="13.8" x14ac:dyDescent="0.3"/>
    <row r="2185" s="22" customFormat="1" ht="13.8" x14ac:dyDescent="0.3"/>
    <row r="2186" s="22" customFormat="1" ht="13.8" x14ac:dyDescent="0.3"/>
    <row r="2187" s="22" customFormat="1" ht="13.8" x14ac:dyDescent="0.3"/>
    <row r="2188" s="22" customFormat="1" ht="13.8" x14ac:dyDescent="0.3"/>
    <row r="2189" s="22" customFormat="1" ht="13.8" x14ac:dyDescent="0.3"/>
    <row r="2190" s="22" customFormat="1" ht="13.8" x14ac:dyDescent="0.3"/>
    <row r="2191" s="22" customFormat="1" ht="13.8" x14ac:dyDescent="0.3"/>
    <row r="2192" s="22" customFormat="1" ht="13.8" x14ac:dyDescent="0.3"/>
    <row r="2193" s="22" customFormat="1" ht="13.8" x14ac:dyDescent="0.3"/>
    <row r="2194" s="22" customFormat="1" ht="13.8" x14ac:dyDescent="0.3"/>
    <row r="2195" s="22" customFormat="1" ht="13.8" x14ac:dyDescent="0.3"/>
    <row r="2196" s="22" customFormat="1" ht="13.8" x14ac:dyDescent="0.3"/>
    <row r="2197" s="22" customFormat="1" ht="13.8" x14ac:dyDescent="0.3"/>
    <row r="2198" s="22" customFormat="1" ht="13.8" x14ac:dyDescent="0.3"/>
    <row r="2199" s="22" customFormat="1" ht="13.8" x14ac:dyDescent="0.3"/>
    <row r="2200" s="22" customFormat="1" ht="13.8" x14ac:dyDescent="0.3"/>
    <row r="2201" s="22" customFormat="1" ht="13.8" x14ac:dyDescent="0.3"/>
    <row r="2202" s="22" customFormat="1" ht="13.8" x14ac:dyDescent="0.3"/>
    <row r="2203" s="22" customFormat="1" ht="13.8" x14ac:dyDescent="0.3"/>
    <row r="2204" s="22" customFormat="1" ht="13.8" x14ac:dyDescent="0.3"/>
    <row r="2205" s="22" customFormat="1" ht="13.8" x14ac:dyDescent="0.3"/>
    <row r="2206" s="22" customFormat="1" ht="13.8" x14ac:dyDescent="0.3"/>
    <row r="2207" s="22" customFormat="1" ht="13.8" x14ac:dyDescent="0.3"/>
    <row r="2208" s="22" customFormat="1" ht="13.8" x14ac:dyDescent="0.3"/>
    <row r="2209" s="22" customFormat="1" ht="13.8" x14ac:dyDescent="0.3"/>
    <row r="2210" s="22" customFormat="1" ht="13.8" x14ac:dyDescent="0.3"/>
    <row r="2211" s="22" customFormat="1" ht="13.8" x14ac:dyDescent="0.3"/>
    <row r="2212" s="22" customFormat="1" ht="13.8" x14ac:dyDescent="0.3"/>
    <row r="2213" s="22" customFormat="1" ht="13.8" x14ac:dyDescent="0.3"/>
    <row r="2214" s="22" customFormat="1" ht="13.8" x14ac:dyDescent="0.3"/>
    <row r="2215" s="22" customFormat="1" ht="13.8" x14ac:dyDescent="0.3"/>
    <row r="2216" s="22" customFormat="1" ht="13.8" x14ac:dyDescent="0.3"/>
    <row r="2217" s="22" customFormat="1" ht="13.8" x14ac:dyDescent="0.3"/>
    <row r="2218" s="22" customFormat="1" ht="13.8" x14ac:dyDescent="0.3"/>
    <row r="2219" s="22" customFormat="1" ht="13.8" x14ac:dyDescent="0.3"/>
    <row r="2220" s="22" customFormat="1" ht="13.8" x14ac:dyDescent="0.3"/>
    <row r="2221" s="22" customFormat="1" ht="13.8" x14ac:dyDescent="0.3"/>
    <row r="2222" s="22" customFormat="1" ht="13.8" x14ac:dyDescent="0.3"/>
    <row r="2223" s="22" customFormat="1" ht="13.8" x14ac:dyDescent="0.3"/>
    <row r="2224" s="22" customFormat="1" ht="13.8" x14ac:dyDescent="0.3"/>
    <row r="2225" s="22" customFormat="1" ht="13.8" x14ac:dyDescent="0.3"/>
    <row r="2226" s="22" customFormat="1" ht="13.8" x14ac:dyDescent="0.3"/>
    <row r="2227" s="22" customFormat="1" ht="13.8" x14ac:dyDescent="0.3"/>
    <row r="2228" s="22" customFormat="1" ht="13.8" x14ac:dyDescent="0.3"/>
    <row r="2229" s="22" customFormat="1" ht="13.8" x14ac:dyDescent="0.3"/>
    <row r="2230" s="22" customFormat="1" ht="13.8" x14ac:dyDescent="0.3"/>
    <row r="2231" s="22" customFormat="1" ht="13.8" x14ac:dyDescent="0.3"/>
    <row r="2232" s="22" customFormat="1" ht="13.8" x14ac:dyDescent="0.3"/>
    <row r="2233" s="22" customFormat="1" ht="13.8" x14ac:dyDescent="0.3"/>
    <row r="2234" s="22" customFormat="1" ht="13.8" x14ac:dyDescent="0.3"/>
    <row r="2235" s="22" customFormat="1" ht="13.8" x14ac:dyDescent="0.3"/>
    <row r="2236" s="22" customFormat="1" ht="13.8" x14ac:dyDescent="0.3"/>
    <row r="2237" s="22" customFormat="1" ht="13.8" x14ac:dyDescent="0.3"/>
    <row r="2238" s="22" customFormat="1" ht="13.8" x14ac:dyDescent="0.3"/>
    <row r="2239" s="22" customFormat="1" ht="13.8" x14ac:dyDescent="0.3"/>
    <row r="2240" s="22" customFormat="1" ht="13.8" x14ac:dyDescent="0.3"/>
    <row r="2241" s="22" customFormat="1" ht="13.8" x14ac:dyDescent="0.3"/>
    <row r="2242" s="22" customFormat="1" ht="13.8" x14ac:dyDescent="0.3"/>
    <row r="2243" s="22" customFormat="1" ht="13.8" x14ac:dyDescent="0.3"/>
    <row r="2244" s="22" customFormat="1" ht="13.8" x14ac:dyDescent="0.3"/>
    <row r="2245" s="22" customFormat="1" ht="13.8" x14ac:dyDescent="0.3"/>
    <row r="2246" s="22" customFormat="1" ht="13.8" x14ac:dyDescent="0.3"/>
    <row r="2247" s="22" customFormat="1" ht="13.8" x14ac:dyDescent="0.3"/>
    <row r="2248" s="22" customFormat="1" ht="13.8" x14ac:dyDescent="0.3"/>
    <row r="2249" s="22" customFormat="1" ht="13.8" x14ac:dyDescent="0.3"/>
    <row r="2250" s="22" customFormat="1" ht="13.8" x14ac:dyDescent="0.3"/>
    <row r="2251" s="22" customFormat="1" ht="13.8" x14ac:dyDescent="0.3"/>
    <row r="2252" s="22" customFormat="1" ht="13.8" x14ac:dyDescent="0.3"/>
    <row r="2253" s="22" customFormat="1" ht="13.8" x14ac:dyDescent="0.3"/>
    <row r="2254" s="22" customFormat="1" ht="13.8" x14ac:dyDescent="0.3"/>
    <row r="2255" s="22" customFormat="1" ht="13.8" x14ac:dyDescent="0.3"/>
    <row r="2256" s="22" customFormat="1" ht="13.8" x14ac:dyDescent="0.3"/>
    <row r="2257" s="22" customFormat="1" ht="13.8" x14ac:dyDescent="0.3"/>
    <row r="2258" s="22" customFormat="1" ht="13.8" x14ac:dyDescent="0.3"/>
    <row r="2259" s="22" customFormat="1" ht="13.8" x14ac:dyDescent="0.3"/>
    <row r="2260" s="22" customFormat="1" ht="13.8" x14ac:dyDescent="0.3"/>
    <row r="2261" s="22" customFormat="1" ht="13.8" x14ac:dyDescent="0.3"/>
    <row r="2262" s="22" customFormat="1" ht="13.8" x14ac:dyDescent="0.3"/>
    <row r="2263" s="22" customFormat="1" ht="13.8" x14ac:dyDescent="0.3"/>
    <row r="2264" s="22" customFormat="1" ht="13.8" x14ac:dyDescent="0.3"/>
    <row r="2265" s="22" customFormat="1" ht="13.8" x14ac:dyDescent="0.3"/>
    <row r="2266" s="22" customFormat="1" ht="13.8" x14ac:dyDescent="0.3"/>
    <row r="2267" s="22" customFormat="1" ht="13.8" x14ac:dyDescent="0.3"/>
    <row r="2268" s="22" customFormat="1" ht="13.8" x14ac:dyDescent="0.3"/>
    <row r="2269" s="22" customFormat="1" ht="13.8" x14ac:dyDescent="0.3"/>
    <row r="2270" s="22" customFormat="1" ht="13.8" x14ac:dyDescent="0.3"/>
    <row r="2271" s="22" customFormat="1" ht="13.8" x14ac:dyDescent="0.3"/>
    <row r="2272" s="22" customFormat="1" ht="13.8" x14ac:dyDescent="0.3"/>
    <row r="2273" s="22" customFormat="1" ht="13.8" x14ac:dyDescent="0.3"/>
    <row r="2274" s="22" customFormat="1" ht="13.8" x14ac:dyDescent="0.3"/>
    <row r="2275" s="22" customFormat="1" ht="13.8" x14ac:dyDescent="0.3"/>
    <row r="2276" s="22" customFormat="1" ht="13.8" x14ac:dyDescent="0.3"/>
    <row r="2277" s="22" customFormat="1" ht="13.8" x14ac:dyDescent="0.3"/>
    <row r="2278" s="22" customFormat="1" ht="13.8" x14ac:dyDescent="0.3"/>
    <row r="2279" s="22" customFormat="1" ht="13.8" x14ac:dyDescent="0.3"/>
    <row r="2280" s="22" customFormat="1" ht="13.8" x14ac:dyDescent="0.3"/>
    <row r="2281" s="22" customFormat="1" ht="13.8" x14ac:dyDescent="0.3"/>
    <row r="2282" s="22" customFormat="1" ht="13.8" x14ac:dyDescent="0.3"/>
    <row r="2283" s="22" customFormat="1" ht="13.8" x14ac:dyDescent="0.3"/>
    <row r="2284" s="22" customFormat="1" ht="13.8" x14ac:dyDescent="0.3"/>
    <row r="2285" s="22" customFormat="1" ht="13.8" x14ac:dyDescent="0.3"/>
    <row r="2286" s="22" customFormat="1" ht="13.8" x14ac:dyDescent="0.3"/>
    <row r="2287" s="22" customFormat="1" ht="13.8" x14ac:dyDescent="0.3"/>
    <row r="2288" s="22" customFormat="1" ht="13.8" x14ac:dyDescent="0.3"/>
    <row r="2289" s="22" customFormat="1" ht="13.8" x14ac:dyDescent="0.3"/>
    <row r="2290" s="22" customFormat="1" ht="13.8" x14ac:dyDescent="0.3"/>
    <row r="2291" s="22" customFormat="1" ht="13.8" x14ac:dyDescent="0.3"/>
    <row r="2292" s="22" customFormat="1" ht="13.8" x14ac:dyDescent="0.3"/>
    <row r="2293" s="22" customFormat="1" ht="13.8" x14ac:dyDescent="0.3"/>
    <row r="2294" s="22" customFormat="1" ht="13.8" x14ac:dyDescent="0.3"/>
    <row r="2295" s="22" customFormat="1" ht="13.8" x14ac:dyDescent="0.3"/>
    <row r="2296" s="22" customFormat="1" ht="13.8" x14ac:dyDescent="0.3"/>
    <row r="2297" s="22" customFormat="1" ht="13.8" x14ac:dyDescent="0.3"/>
    <row r="2298" s="22" customFormat="1" ht="13.8" x14ac:dyDescent="0.3"/>
    <row r="2299" s="22" customFormat="1" ht="13.8" x14ac:dyDescent="0.3"/>
    <row r="2300" s="22" customFormat="1" ht="13.8" x14ac:dyDescent="0.3"/>
    <row r="2301" s="22" customFormat="1" ht="13.8" x14ac:dyDescent="0.3"/>
    <row r="2302" s="22" customFormat="1" ht="13.8" x14ac:dyDescent="0.3"/>
    <row r="2303" s="22" customFormat="1" ht="13.8" x14ac:dyDescent="0.3"/>
    <row r="2304" s="22" customFormat="1" ht="13.8" x14ac:dyDescent="0.3"/>
    <row r="2305" s="22" customFormat="1" ht="13.8" x14ac:dyDescent="0.3"/>
    <row r="2306" s="22" customFormat="1" ht="13.8" x14ac:dyDescent="0.3"/>
    <row r="2307" s="22" customFormat="1" ht="13.8" x14ac:dyDescent="0.3"/>
    <row r="2308" s="22" customFormat="1" ht="13.8" x14ac:dyDescent="0.3"/>
    <row r="2309" s="22" customFormat="1" ht="13.8" x14ac:dyDescent="0.3"/>
    <row r="2310" s="22" customFormat="1" ht="13.8" x14ac:dyDescent="0.3"/>
    <row r="2311" s="22" customFormat="1" ht="13.8" x14ac:dyDescent="0.3"/>
    <row r="2312" s="22" customFormat="1" ht="13.8" x14ac:dyDescent="0.3"/>
    <row r="2313" s="22" customFormat="1" ht="13.8" x14ac:dyDescent="0.3"/>
    <row r="2314" s="22" customFormat="1" ht="13.8" x14ac:dyDescent="0.3"/>
    <row r="2315" s="22" customFormat="1" ht="13.8" x14ac:dyDescent="0.3"/>
    <row r="2316" s="22" customFormat="1" ht="13.8" x14ac:dyDescent="0.3"/>
    <row r="2317" s="22" customFormat="1" ht="13.8" x14ac:dyDescent="0.3"/>
    <row r="2318" s="22" customFormat="1" ht="13.8" x14ac:dyDescent="0.3"/>
    <row r="2319" s="22" customFormat="1" ht="13.8" x14ac:dyDescent="0.3"/>
    <row r="2320" s="22" customFormat="1" ht="13.8" x14ac:dyDescent="0.3"/>
    <row r="2321" s="22" customFormat="1" ht="13.8" x14ac:dyDescent="0.3"/>
    <row r="2322" s="22" customFormat="1" ht="13.8" x14ac:dyDescent="0.3"/>
    <row r="2323" s="22" customFormat="1" ht="13.8" x14ac:dyDescent="0.3"/>
    <row r="2324" s="22" customFormat="1" ht="13.8" x14ac:dyDescent="0.3"/>
    <row r="2325" s="22" customFormat="1" ht="13.8" x14ac:dyDescent="0.3"/>
    <row r="2326" s="22" customFormat="1" ht="13.8" x14ac:dyDescent="0.3"/>
    <row r="2327" s="22" customFormat="1" ht="13.8" x14ac:dyDescent="0.3"/>
    <row r="2328" s="22" customFormat="1" ht="13.8" x14ac:dyDescent="0.3"/>
    <row r="2329" s="22" customFormat="1" ht="13.8" x14ac:dyDescent="0.3"/>
    <row r="2330" s="22" customFormat="1" ht="13.8" x14ac:dyDescent="0.3"/>
    <row r="2331" s="22" customFormat="1" ht="13.8" x14ac:dyDescent="0.3"/>
    <row r="2332" s="22" customFormat="1" ht="13.8" x14ac:dyDescent="0.3"/>
    <row r="2333" s="22" customFormat="1" ht="13.8" x14ac:dyDescent="0.3"/>
    <row r="2334" s="22" customFormat="1" ht="13.8" x14ac:dyDescent="0.3"/>
    <row r="2335" s="22" customFormat="1" ht="13.8" x14ac:dyDescent="0.3"/>
    <row r="2336" s="22" customFormat="1" ht="13.8" x14ac:dyDescent="0.3"/>
    <row r="2337" s="22" customFormat="1" ht="13.8" x14ac:dyDescent="0.3"/>
    <row r="2338" s="22" customFormat="1" ht="13.8" x14ac:dyDescent="0.3"/>
    <row r="2339" s="22" customFormat="1" ht="13.8" x14ac:dyDescent="0.3"/>
    <row r="2340" s="22" customFormat="1" ht="13.8" x14ac:dyDescent="0.3"/>
    <row r="2341" s="22" customFormat="1" ht="13.8" x14ac:dyDescent="0.3"/>
    <row r="2342" s="22" customFormat="1" ht="13.8" x14ac:dyDescent="0.3"/>
    <row r="2343" s="22" customFormat="1" ht="13.8" x14ac:dyDescent="0.3"/>
    <row r="2344" s="22" customFormat="1" ht="13.8" x14ac:dyDescent="0.3"/>
    <row r="2345" s="22" customFormat="1" ht="13.8" x14ac:dyDescent="0.3"/>
    <row r="2346" s="22" customFormat="1" ht="13.8" x14ac:dyDescent="0.3"/>
    <row r="2347" s="22" customFormat="1" ht="13.8" x14ac:dyDescent="0.3"/>
    <row r="2348" s="22" customFormat="1" ht="13.8" x14ac:dyDescent="0.3"/>
    <row r="2349" s="22" customFormat="1" ht="13.8" x14ac:dyDescent="0.3"/>
    <row r="2350" s="22" customFormat="1" ht="13.8" x14ac:dyDescent="0.3"/>
    <row r="2351" s="22" customFormat="1" ht="13.8" x14ac:dyDescent="0.3"/>
    <row r="2352" s="22" customFormat="1" ht="13.8" x14ac:dyDescent="0.3"/>
    <row r="2353" s="22" customFormat="1" ht="13.8" x14ac:dyDescent="0.3"/>
    <row r="2354" s="22" customFormat="1" ht="13.8" x14ac:dyDescent="0.3"/>
    <row r="2355" s="22" customFormat="1" ht="13.8" x14ac:dyDescent="0.3"/>
    <row r="2356" s="22" customFormat="1" ht="13.8" x14ac:dyDescent="0.3"/>
    <row r="2357" s="22" customFormat="1" ht="13.8" x14ac:dyDescent="0.3"/>
    <row r="2358" s="22" customFormat="1" ht="13.8" x14ac:dyDescent="0.3"/>
    <row r="2359" s="22" customFormat="1" ht="13.8" x14ac:dyDescent="0.3"/>
    <row r="2360" s="22" customFormat="1" ht="13.8" x14ac:dyDescent="0.3"/>
    <row r="2361" s="22" customFormat="1" ht="13.8" x14ac:dyDescent="0.3"/>
    <row r="2362" s="22" customFormat="1" ht="13.8" x14ac:dyDescent="0.3"/>
    <row r="2363" s="22" customFormat="1" ht="13.8" x14ac:dyDescent="0.3"/>
    <row r="2364" s="22" customFormat="1" ht="13.8" x14ac:dyDescent="0.3"/>
    <row r="2365" s="22" customFormat="1" ht="13.8" x14ac:dyDescent="0.3"/>
    <row r="2366" s="22" customFormat="1" ht="13.8" x14ac:dyDescent="0.3"/>
    <row r="2367" s="22" customFormat="1" ht="13.8" x14ac:dyDescent="0.3"/>
    <row r="2368" s="22" customFormat="1" ht="13.8" x14ac:dyDescent="0.3"/>
    <row r="2369" s="22" customFormat="1" ht="13.8" x14ac:dyDescent="0.3"/>
    <row r="2370" s="22" customFormat="1" ht="13.8" x14ac:dyDescent="0.3"/>
    <row r="2371" s="22" customFormat="1" ht="13.8" x14ac:dyDescent="0.3"/>
    <row r="2372" s="22" customFormat="1" ht="13.8" x14ac:dyDescent="0.3"/>
    <row r="2373" s="22" customFormat="1" ht="13.8" x14ac:dyDescent="0.3"/>
    <row r="2374" s="22" customFormat="1" ht="13.8" x14ac:dyDescent="0.3"/>
    <row r="2375" s="22" customFormat="1" ht="13.8" x14ac:dyDescent="0.3"/>
    <row r="2376" s="22" customFormat="1" ht="13.8" x14ac:dyDescent="0.3"/>
    <row r="2377" s="22" customFormat="1" ht="13.8" x14ac:dyDescent="0.3"/>
    <row r="2378" s="22" customFormat="1" ht="13.8" x14ac:dyDescent="0.3"/>
    <row r="2379" s="22" customFormat="1" ht="13.8" x14ac:dyDescent="0.3"/>
    <row r="2380" s="22" customFormat="1" ht="13.8" x14ac:dyDescent="0.3"/>
    <row r="2381" s="22" customFormat="1" ht="13.8" x14ac:dyDescent="0.3"/>
    <row r="2382" s="22" customFormat="1" ht="13.8" x14ac:dyDescent="0.3"/>
    <row r="2383" s="22" customFormat="1" ht="13.8" x14ac:dyDescent="0.3"/>
    <row r="2384" s="22" customFormat="1" ht="13.8" x14ac:dyDescent="0.3"/>
    <row r="2385" s="22" customFormat="1" ht="13.8" x14ac:dyDescent="0.3"/>
    <row r="2386" s="22" customFormat="1" ht="13.8" x14ac:dyDescent="0.3"/>
    <row r="2387" s="22" customFormat="1" ht="13.8" x14ac:dyDescent="0.3"/>
    <row r="2388" s="22" customFormat="1" ht="13.8" x14ac:dyDescent="0.3"/>
    <row r="2389" s="22" customFormat="1" ht="13.8" x14ac:dyDescent="0.3"/>
    <row r="2390" s="22" customFormat="1" ht="13.8" x14ac:dyDescent="0.3"/>
    <row r="2391" s="22" customFormat="1" ht="13.8" x14ac:dyDescent="0.3"/>
    <row r="2392" s="22" customFormat="1" ht="13.8" x14ac:dyDescent="0.3"/>
    <row r="2393" s="22" customFormat="1" ht="13.8" x14ac:dyDescent="0.3"/>
    <row r="2394" s="22" customFormat="1" ht="13.8" x14ac:dyDescent="0.3"/>
    <row r="2395" s="22" customFormat="1" ht="13.8" x14ac:dyDescent="0.3"/>
    <row r="2396" s="22" customFormat="1" ht="13.8" x14ac:dyDescent="0.3"/>
    <row r="2397" s="22" customFormat="1" ht="13.8" x14ac:dyDescent="0.3"/>
    <row r="2398" s="22" customFormat="1" ht="13.8" x14ac:dyDescent="0.3"/>
    <row r="2399" s="22" customFormat="1" ht="13.8" x14ac:dyDescent="0.3"/>
    <row r="2400" s="22" customFormat="1" ht="13.8" x14ac:dyDescent="0.3"/>
    <row r="2401" s="22" customFormat="1" ht="13.8" x14ac:dyDescent="0.3"/>
    <row r="2402" s="22" customFormat="1" ht="13.8" x14ac:dyDescent="0.3"/>
    <row r="2403" s="22" customFormat="1" ht="13.8" x14ac:dyDescent="0.3"/>
    <row r="2404" s="22" customFormat="1" ht="13.8" x14ac:dyDescent="0.3"/>
    <row r="2405" s="22" customFormat="1" ht="13.8" x14ac:dyDescent="0.3"/>
    <row r="2406" s="22" customFormat="1" ht="13.8" x14ac:dyDescent="0.3"/>
    <row r="2407" s="22" customFormat="1" ht="13.8" x14ac:dyDescent="0.3"/>
    <row r="2408" s="22" customFormat="1" ht="13.8" x14ac:dyDescent="0.3"/>
    <row r="2409" s="22" customFormat="1" ht="13.8" x14ac:dyDescent="0.3"/>
    <row r="2410" s="22" customFormat="1" ht="13.8" x14ac:dyDescent="0.3"/>
    <row r="2411" s="22" customFormat="1" ht="13.8" x14ac:dyDescent="0.3"/>
    <row r="2412" s="22" customFormat="1" ht="13.8" x14ac:dyDescent="0.3"/>
    <row r="2413" s="22" customFormat="1" ht="13.8" x14ac:dyDescent="0.3"/>
    <row r="2414" s="22" customFormat="1" ht="13.8" x14ac:dyDescent="0.3"/>
    <row r="2415" s="22" customFormat="1" ht="13.8" x14ac:dyDescent="0.3"/>
    <row r="2416" s="22" customFormat="1" ht="13.8" x14ac:dyDescent="0.3"/>
    <row r="2417" s="22" customFormat="1" ht="13.8" x14ac:dyDescent="0.3"/>
    <row r="2418" s="22" customFormat="1" ht="13.8" x14ac:dyDescent="0.3"/>
    <row r="2419" s="22" customFormat="1" ht="13.8" x14ac:dyDescent="0.3"/>
    <row r="2420" s="22" customFormat="1" ht="13.8" x14ac:dyDescent="0.3"/>
    <row r="2421" s="22" customFormat="1" ht="13.8" x14ac:dyDescent="0.3"/>
    <row r="2422" s="22" customFormat="1" ht="13.8" x14ac:dyDescent="0.3"/>
    <row r="2423" s="22" customFormat="1" ht="13.8" x14ac:dyDescent="0.3"/>
    <row r="2424" s="22" customFormat="1" ht="13.8" x14ac:dyDescent="0.3"/>
    <row r="2425" s="22" customFormat="1" ht="13.8" x14ac:dyDescent="0.3"/>
    <row r="2426" s="22" customFormat="1" ht="13.8" x14ac:dyDescent="0.3"/>
    <row r="2427" s="22" customFormat="1" ht="13.8" x14ac:dyDescent="0.3"/>
    <row r="2428" s="22" customFormat="1" ht="13.8" x14ac:dyDescent="0.3"/>
    <row r="2429" s="22" customFormat="1" ht="13.8" x14ac:dyDescent="0.3"/>
    <row r="2430" s="22" customFormat="1" ht="13.8" x14ac:dyDescent="0.3"/>
    <row r="2431" s="22" customFormat="1" ht="13.8" x14ac:dyDescent="0.3"/>
    <row r="2432" s="22" customFormat="1" ht="13.8" x14ac:dyDescent="0.3"/>
    <row r="2433" s="22" customFormat="1" ht="13.8" x14ac:dyDescent="0.3"/>
    <row r="2434" s="22" customFormat="1" ht="13.8" x14ac:dyDescent="0.3"/>
    <row r="2435" s="22" customFormat="1" ht="13.8" x14ac:dyDescent="0.3"/>
    <row r="2436" s="22" customFormat="1" ht="13.8" x14ac:dyDescent="0.3"/>
    <row r="2437" s="22" customFormat="1" ht="13.8" x14ac:dyDescent="0.3"/>
    <row r="2438" s="22" customFormat="1" ht="13.8" x14ac:dyDescent="0.3"/>
    <row r="2439" s="22" customFormat="1" ht="13.8" x14ac:dyDescent="0.3"/>
    <row r="2440" s="22" customFormat="1" ht="13.8" x14ac:dyDescent="0.3"/>
    <row r="2441" s="22" customFormat="1" ht="13.8" x14ac:dyDescent="0.3"/>
    <row r="2442" s="22" customFormat="1" ht="13.8" x14ac:dyDescent="0.3"/>
    <row r="2443" s="22" customFormat="1" ht="13.8" x14ac:dyDescent="0.3"/>
    <row r="2444" s="22" customFormat="1" ht="13.8" x14ac:dyDescent="0.3"/>
    <row r="2445" s="22" customFormat="1" ht="13.8" x14ac:dyDescent="0.3"/>
    <row r="2446" s="22" customFormat="1" ht="13.8" x14ac:dyDescent="0.3"/>
    <row r="2447" s="22" customFormat="1" ht="13.8" x14ac:dyDescent="0.3"/>
    <row r="2448" s="22" customFormat="1" ht="13.8" x14ac:dyDescent="0.3"/>
    <row r="2449" s="22" customFormat="1" ht="13.8" x14ac:dyDescent="0.3"/>
    <row r="2450" s="22" customFormat="1" ht="13.8" x14ac:dyDescent="0.3"/>
    <row r="2451" s="22" customFormat="1" ht="13.8" x14ac:dyDescent="0.3"/>
    <row r="2452" s="22" customFormat="1" ht="13.8" x14ac:dyDescent="0.3"/>
    <row r="2453" s="22" customFormat="1" ht="13.8" x14ac:dyDescent="0.3"/>
    <row r="2454" s="22" customFormat="1" ht="13.8" x14ac:dyDescent="0.3"/>
    <row r="2455" s="22" customFormat="1" ht="13.8" x14ac:dyDescent="0.3"/>
    <row r="2456" s="22" customFormat="1" ht="13.8" x14ac:dyDescent="0.3"/>
    <row r="2457" s="22" customFormat="1" ht="13.8" x14ac:dyDescent="0.3"/>
    <row r="2458" s="22" customFormat="1" ht="13.8" x14ac:dyDescent="0.3"/>
    <row r="2459" s="22" customFormat="1" ht="13.8" x14ac:dyDescent="0.3"/>
    <row r="2460" s="22" customFormat="1" ht="13.8" x14ac:dyDescent="0.3"/>
    <row r="2461" s="22" customFormat="1" ht="13.8" x14ac:dyDescent="0.3"/>
    <row r="2462" s="22" customFormat="1" ht="13.8" x14ac:dyDescent="0.3"/>
    <row r="2463" s="22" customFormat="1" ht="13.8" x14ac:dyDescent="0.3"/>
    <row r="2464" s="22" customFormat="1" ht="13.8" x14ac:dyDescent="0.3"/>
    <row r="2465" s="22" customFormat="1" ht="13.8" x14ac:dyDescent="0.3"/>
    <row r="2466" s="22" customFormat="1" ht="13.8" x14ac:dyDescent="0.3"/>
    <row r="2467" s="22" customFormat="1" ht="13.8" x14ac:dyDescent="0.3"/>
    <row r="2468" s="22" customFormat="1" ht="13.8" x14ac:dyDescent="0.3"/>
    <row r="2469" s="22" customFormat="1" ht="13.8" x14ac:dyDescent="0.3"/>
    <row r="2470" s="22" customFormat="1" ht="13.8" x14ac:dyDescent="0.3"/>
    <row r="2471" s="22" customFormat="1" ht="13.8" x14ac:dyDescent="0.3"/>
    <row r="2472" s="22" customFormat="1" ht="13.8" x14ac:dyDescent="0.3"/>
    <row r="2473" s="22" customFormat="1" ht="13.8" x14ac:dyDescent="0.3"/>
    <row r="2474" s="22" customFormat="1" ht="13.8" x14ac:dyDescent="0.3"/>
    <row r="2475" s="22" customFormat="1" ht="13.8" x14ac:dyDescent="0.3"/>
    <row r="2476" s="22" customFormat="1" ht="13.8" x14ac:dyDescent="0.3"/>
    <row r="2477" s="22" customFormat="1" ht="13.8" x14ac:dyDescent="0.3"/>
    <row r="2478" s="22" customFormat="1" ht="13.8" x14ac:dyDescent="0.3"/>
    <row r="2479" s="22" customFormat="1" ht="13.8" x14ac:dyDescent="0.3"/>
    <row r="2480" s="22" customFormat="1" ht="13.8" x14ac:dyDescent="0.3"/>
    <row r="2481" s="22" customFormat="1" ht="13.8" x14ac:dyDescent="0.3"/>
    <row r="2482" s="22" customFormat="1" ht="13.8" x14ac:dyDescent="0.3"/>
    <row r="2483" s="22" customFormat="1" ht="13.8" x14ac:dyDescent="0.3"/>
    <row r="2484" s="22" customFormat="1" ht="13.8" x14ac:dyDescent="0.3"/>
    <row r="2485" s="22" customFormat="1" ht="13.8" x14ac:dyDescent="0.3"/>
    <row r="2486" s="22" customFormat="1" ht="13.8" x14ac:dyDescent="0.3"/>
    <row r="2487" s="22" customFormat="1" ht="13.8" x14ac:dyDescent="0.3"/>
    <row r="2488" s="22" customFormat="1" ht="13.8" x14ac:dyDescent="0.3"/>
    <row r="2489" s="22" customFormat="1" ht="13.8" x14ac:dyDescent="0.3"/>
    <row r="2490" s="22" customFormat="1" ht="13.8" x14ac:dyDescent="0.3"/>
    <row r="2491" s="22" customFormat="1" ht="13.8" x14ac:dyDescent="0.3"/>
    <row r="2492" s="22" customFormat="1" ht="13.8" x14ac:dyDescent="0.3"/>
    <row r="2493" s="22" customFormat="1" ht="13.8" x14ac:dyDescent="0.3"/>
    <row r="2494" s="22" customFormat="1" ht="13.8" x14ac:dyDescent="0.3"/>
    <row r="2495" s="22" customFormat="1" ht="13.8" x14ac:dyDescent="0.3"/>
    <row r="2496" s="22" customFormat="1" ht="13.8" x14ac:dyDescent="0.3"/>
    <row r="2497" s="22" customFormat="1" ht="13.8" x14ac:dyDescent="0.3"/>
    <row r="2498" s="22" customFormat="1" ht="13.8" x14ac:dyDescent="0.3"/>
    <row r="2499" s="22" customFormat="1" ht="13.8" x14ac:dyDescent="0.3"/>
    <row r="2500" s="22" customFormat="1" ht="13.8" x14ac:dyDescent="0.3"/>
    <row r="2501" s="22" customFormat="1" ht="13.8" x14ac:dyDescent="0.3"/>
    <row r="2502" s="22" customFormat="1" ht="13.8" x14ac:dyDescent="0.3"/>
    <row r="2503" s="22" customFormat="1" ht="13.8" x14ac:dyDescent="0.3"/>
    <row r="2504" s="22" customFormat="1" ht="13.8" x14ac:dyDescent="0.3"/>
    <row r="2505" s="22" customFormat="1" ht="13.8" x14ac:dyDescent="0.3"/>
    <row r="2506" s="22" customFormat="1" ht="13.8" x14ac:dyDescent="0.3"/>
    <row r="2507" s="22" customFormat="1" ht="13.8" x14ac:dyDescent="0.3"/>
    <row r="2508" s="22" customFormat="1" ht="13.8" x14ac:dyDescent="0.3"/>
    <row r="2509" s="22" customFormat="1" ht="13.8" x14ac:dyDescent="0.3"/>
    <row r="2510" s="22" customFormat="1" ht="13.8" x14ac:dyDescent="0.3"/>
    <row r="2511" s="22" customFormat="1" ht="13.8" x14ac:dyDescent="0.3"/>
    <row r="2512" s="22" customFormat="1" ht="13.8" x14ac:dyDescent="0.3"/>
    <row r="2513" s="22" customFormat="1" ht="13.8" x14ac:dyDescent="0.3"/>
    <row r="2514" s="22" customFormat="1" ht="13.8" x14ac:dyDescent="0.3"/>
    <row r="2515" s="22" customFormat="1" ht="13.8" x14ac:dyDescent="0.3"/>
    <row r="2516" s="22" customFormat="1" ht="13.8" x14ac:dyDescent="0.3"/>
    <row r="2517" s="22" customFormat="1" ht="13.8" x14ac:dyDescent="0.3"/>
    <row r="2518" s="22" customFormat="1" ht="13.8" x14ac:dyDescent="0.3"/>
    <row r="2519" s="22" customFormat="1" ht="13.8" x14ac:dyDescent="0.3"/>
    <row r="2520" s="22" customFormat="1" ht="13.8" x14ac:dyDescent="0.3"/>
    <row r="2521" s="22" customFormat="1" ht="13.8" x14ac:dyDescent="0.3"/>
    <row r="2522" s="22" customFormat="1" ht="13.8" x14ac:dyDescent="0.3"/>
    <row r="2523" s="22" customFormat="1" ht="13.8" x14ac:dyDescent="0.3"/>
    <row r="2524" s="22" customFormat="1" ht="13.8" x14ac:dyDescent="0.3"/>
    <row r="2525" s="22" customFormat="1" ht="13.8" x14ac:dyDescent="0.3"/>
    <row r="2526" s="22" customFormat="1" ht="13.8" x14ac:dyDescent="0.3"/>
    <row r="2527" s="22" customFormat="1" ht="13.8" x14ac:dyDescent="0.3"/>
    <row r="2528" s="22" customFormat="1" ht="13.8" x14ac:dyDescent="0.3"/>
    <row r="2529" s="22" customFormat="1" ht="13.8" x14ac:dyDescent="0.3"/>
    <row r="2530" s="22" customFormat="1" ht="13.8" x14ac:dyDescent="0.3"/>
    <row r="2531" s="22" customFormat="1" ht="13.8" x14ac:dyDescent="0.3"/>
    <row r="2532" s="22" customFormat="1" ht="13.8" x14ac:dyDescent="0.3"/>
    <row r="2533" s="22" customFormat="1" ht="13.8" x14ac:dyDescent="0.3"/>
    <row r="2534" s="22" customFormat="1" ht="13.8" x14ac:dyDescent="0.3"/>
    <row r="2535" s="22" customFormat="1" ht="13.8" x14ac:dyDescent="0.3"/>
    <row r="2536" s="22" customFormat="1" ht="13.8" x14ac:dyDescent="0.3"/>
    <row r="2537" s="22" customFormat="1" ht="13.8" x14ac:dyDescent="0.3"/>
    <row r="2538" s="22" customFormat="1" ht="13.8" x14ac:dyDescent="0.3"/>
    <row r="2539" s="22" customFormat="1" ht="13.8" x14ac:dyDescent="0.3"/>
    <row r="2540" s="22" customFormat="1" ht="13.8" x14ac:dyDescent="0.3"/>
    <row r="2541" s="22" customFormat="1" ht="13.8" x14ac:dyDescent="0.3"/>
    <row r="2542" s="22" customFormat="1" ht="13.8" x14ac:dyDescent="0.3"/>
    <row r="2543" s="22" customFormat="1" ht="13.8" x14ac:dyDescent="0.3"/>
    <row r="2544" s="22" customFormat="1" ht="13.8" x14ac:dyDescent="0.3"/>
    <row r="2545" s="22" customFormat="1" ht="13.8" x14ac:dyDescent="0.3"/>
    <row r="2546" s="22" customFormat="1" ht="13.8" x14ac:dyDescent="0.3"/>
    <row r="2547" s="22" customFormat="1" ht="13.8" x14ac:dyDescent="0.3"/>
    <row r="2548" s="22" customFormat="1" ht="13.8" x14ac:dyDescent="0.3"/>
    <row r="2549" s="22" customFormat="1" ht="13.8" x14ac:dyDescent="0.3"/>
    <row r="2550" s="22" customFormat="1" ht="13.8" x14ac:dyDescent="0.3"/>
    <row r="2551" s="22" customFormat="1" ht="13.8" x14ac:dyDescent="0.3"/>
    <row r="2552" s="22" customFormat="1" ht="13.8" x14ac:dyDescent="0.3"/>
    <row r="2553" s="22" customFormat="1" ht="13.8" x14ac:dyDescent="0.3"/>
    <row r="2554" s="22" customFormat="1" ht="13.8" x14ac:dyDescent="0.3"/>
    <row r="2555" s="22" customFormat="1" ht="13.8" x14ac:dyDescent="0.3"/>
    <row r="2556" s="22" customFormat="1" ht="13.8" x14ac:dyDescent="0.3"/>
    <row r="2557" s="22" customFormat="1" ht="13.8" x14ac:dyDescent="0.3"/>
    <row r="2558" s="22" customFormat="1" ht="13.8" x14ac:dyDescent="0.3"/>
    <row r="2559" s="22" customFormat="1" ht="13.8" x14ac:dyDescent="0.3"/>
    <row r="2560" s="22" customFormat="1" ht="13.8" x14ac:dyDescent="0.3"/>
    <row r="2561" s="22" customFormat="1" ht="13.8" x14ac:dyDescent="0.3"/>
    <row r="2562" s="22" customFormat="1" ht="13.8" x14ac:dyDescent="0.3"/>
    <row r="2563" s="22" customFormat="1" ht="13.8" x14ac:dyDescent="0.3"/>
    <row r="2564" s="22" customFormat="1" ht="13.8" x14ac:dyDescent="0.3"/>
    <row r="2565" s="22" customFormat="1" ht="13.8" x14ac:dyDescent="0.3"/>
    <row r="2566" s="22" customFormat="1" ht="13.8" x14ac:dyDescent="0.3"/>
    <row r="2567" s="22" customFormat="1" ht="13.8" x14ac:dyDescent="0.3"/>
    <row r="2568" s="22" customFormat="1" ht="13.8" x14ac:dyDescent="0.3"/>
    <row r="2569" s="22" customFormat="1" ht="13.8" x14ac:dyDescent="0.3"/>
    <row r="2570" s="22" customFormat="1" ht="13.8" x14ac:dyDescent="0.3"/>
    <row r="2571" s="22" customFormat="1" ht="13.8" x14ac:dyDescent="0.3"/>
    <row r="2572" s="22" customFormat="1" ht="13.8" x14ac:dyDescent="0.3"/>
    <row r="2573" s="22" customFormat="1" ht="13.8" x14ac:dyDescent="0.3"/>
    <row r="2574" s="22" customFormat="1" ht="13.8" x14ac:dyDescent="0.3"/>
    <row r="2575" s="22" customFormat="1" ht="13.8" x14ac:dyDescent="0.3"/>
    <row r="2576" s="22" customFormat="1" ht="13.8" x14ac:dyDescent="0.3"/>
    <row r="2577" s="22" customFormat="1" ht="13.8" x14ac:dyDescent="0.3"/>
    <row r="2578" s="22" customFormat="1" ht="13.8" x14ac:dyDescent="0.3"/>
    <row r="2579" s="22" customFormat="1" ht="13.8" x14ac:dyDescent="0.3"/>
    <row r="2580" s="22" customFormat="1" ht="13.8" x14ac:dyDescent="0.3"/>
    <row r="2581" s="22" customFormat="1" ht="13.8" x14ac:dyDescent="0.3"/>
    <row r="2582" s="22" customFormat="1" ht="13.8" x14ac:dyDescent="0.3"/>
    <row r="2583" s="22" customFormat="1" ht="13.8" x14ac:dyDescent="0.3"/>
    <row r="2584" s="22" customFormat="1" ht="13.8" x14ac:dyDescent="0.3"/>
    <row r="2585" s="22" customFormat="1" ht="13.8" x14ac:dyDescent="0.3"/>
    <row r="2586" s="22" customFormat="1" ht="13.8" x14ac:dyDescent="0.3"/>
    <row r="2587" s="22" customFormat="1" ht="13.8" x14ac:dyDescent="0.3"/>
    <row r="2588" s="22" customFormat="1" ht="13.8" x14ac:dyDescent="0.3"/>
    <row r="2589" s="22" customFormat="1" ht="13.8" x14ac:dyDescent="0.3"/>
    <row r="2590" s="22" customFormat="1" ht="13.8" x14ac:dyDescent="0.3"/>
    <row r="2591" s="22" customFormat="1" ht="13.8" x14ac:dyDescent="0.3"/>
    <row r="2592" s="22" customFormat="1" ht="13.8" x14ac:dyDescent="0.3"/>
    <row r="2593" s="22" customFormat="1" ht="13.8" x14ac:dyDescent="0.3"/>
    <row r="2594" s="22" customFormat="1" ht="13.8" x14ac:dyDescent="0.3"/>
    <row r="2595" s="22" customFormat="1" ht="13.8" x14ac:dyDescent="0.3"/>
    <row r="2596" s="22" customFormat="1" ht="13.8" x14ac:dyDescent="0.3"/>
    <row r="2597" s="22" customFormat="1" ht="13.8" x14ac:dyDescent="0.3"/>
    <row r="2598" s="22" customFormat="1" ht="13.8" x14ac:dyDescent="0.3"/>
    <row r="2599" s="22" customFormat="1" ht="13.8" x14ac:dyDescent="0.3"/>
    <row r="2600" s="22" customFormat="1" ht="13.8" x14ac:dyDescent="0.3"/>
    <row r="2601" s="22" customFormat="1" ht="13.8" x14ac:dyDescent="0.3"/>
    <row r="2602" s="22" customFormat="1" ht="13.8" x14ac:dyDescent="0.3"/>
    <row r="2603" s="22" customFormat="1" ht="13.8" x14ac:dyDescent="0.3"/>
    <row r="2604" s="22" customFormat="1" ht="13.8" x14ac:dyDescent="0.3"/>
    <row r="2605" s="22" customFormat="1" ht="13.8" x14ac:dyDescent="0.3"/>
    <row r="2606" s="22" customFormat="1" ht="13.8" x14ac:dyDescent="0.3"/>
    <row r="2607" s="22" customFormat="1" ht="13.8" x14ac:dyDescent="0.3"/>
    <row r="2608" s="22" customFormat="1" ht="13.8" x14ac:dyDescent="0.3"/>
    <row r="2609" s="22" customFormat="1" ht="13.8" x14ac:dyDescent="0.3"/>
    <row r="2610" s="22" customFormat="1" ht="13.8" x14ac:dyDescent="0.3"/>
    <row r="2611" s="22" customFormat="1" ht="13.8" x14ac:dyDescent="0.3"/>
    <row r="2612" s="22" customFormat="1" ht="13.8" x14ac:dyDescent="0.3"/>
    <row r="2613" s="22" customFormat="1" ht="13.8" x14ac:dyDescent="0.3"/>
    <row r="2614" s="22" customFormat="1" ht="13.8" x14ac:dyDescent="0.3"/>
    <row r="2615" s="22" customFormat="1" ht="13.8" x14ac:dyDescent="0.3"/>
    <row r="2616" s="22" customFormat="1" ht="13.8" x14ac:dyDescent="0.3"/>
    <row r="2617" s="22" customFormat="1" ht="13.8" x14ac:dyDescent="0.3"/>
    <row r="2618" s="22" customFormat="1" ht="13.8" x14ac:dyDescent="0.3"/>
    <row r="2619" s="22" customFormat="1" ht="13.8" x14ac:dyDescent="0.3"/>
    <row r="2620" s="22" customFormat="1" ht="13.8" x14ac:dyDescent="0.3"/>
    <row r="2621" s="22" customFormat="1" ht="13.8" x14ac:dyDescent="0.3"/>
    <row r="2622" s="22" customFormat="1" ht="13.8" x14ac:dyDescent="0.3"/>
    <row r="2623" s="22" customFormat="1" ht="13.8" x14ac:dyDescent="0.3"/>
    <row r="2624" s="22" customFormat="1" ht="13.8" x14ac:dyDescent="0.3"/>
    <row r="2625" s="22" customFormat="1" ht="13.8" x14ac:dyDescent="0.3"/>
    <row r="2626" s="22" customFormat="1" ht="13.8" x14ac:dyDescent="0.3"/>
    <row r="2627" s="22" customFormat="1" ht="13.8" x14ac:dyDescent="0.3"/>
    <row r="2628" s="22" customFormat="1" ht="13.8" x14ac:dyDescent="0.3"/>
    <row r="2629" s="22" customFormat="1" ht="13.8" x14ac:dyDescent="0.3"/>
    <row r="2630" s="22" customFormat="1" ht="13.8" x14ac:dyDescent="0.3"/>
    <row r="2631" s="22" customFormat="1" ht="13.8" x14ac:dyDescent="0.3"/>
    <row r="2632" s="22" customFormat="1" ht="13.8" x14ac:dyDescent="0.3"/>
    <row r="2633" s="22" customFormat="1" ht="13.8" x14ac:dyDescent="0.3"/>
    <row r="2634" s="22" customFormat="1" ht="13.8" x14ac:dyDescent="0.3"/>
    <row r="2635" s="22" customFormat="1" ht="13.8" x14ac:dyDescent="0.3"/>
    <row r="2636" s="22" customFormat="1" ht="13.8" x14ac:dyDescent="0.3"/>
    <row r="2637" s="22" customFormat="1" ht="13.8" x14ac:dyDescent="0.3"/>
    <row r="2638" s="22" customFormat="1" ht="13.8" x14ac:dyDescent="0.3"/>
    <row r="2639" s="22" customFormat="1" ht="13.8" x14ac:dyDescent="0.3"/>
    <row r="2640" s="22" customFormat="1" ht="13.8" x14ac:dyDescent="0.3"/>
    <row r="2641" s="22" customFormat="1" ht="13.8" x14ac:dyDescent="0.3"/>
    <row r="2642" s="22" customFormat="1" ht="13.8" x14ac:dyDescent="0.3"/>
    <row r="2643" s="22" customFormat="1" ht="13.8" x14ac:dyDescent="0.3"/>
    <row r="2644" s="22" customFormat="1" ht="13.8" x14ac:dyDescent="0.3"/>
    <row r="2645" s="22" customFormat="1" ht="13.8" x14ac:dyDescent="0.3"/>
    <row r="2646" s="22" customFormat="1" ht="13.8" x14ac:dyDescent="0.3"/>
    <row r="2647" s="22" customFormat="1" ht="13.8" x14ac:dyDescent="0.3"/>
    <row r="2648" s="22" customFormat="1" ht="13.8" x14ac:dyDescent="0.3"/>
    <row r="2649" s="22" customFormat="1" ht="13.8" x14ac:dyDescent="0.3"/>
    <row r="2650" s="22" customFormat="1" ht="13.8" x14ac:dyDescent="0.3"/>
    <row r="2651" s="22" customFormat="1" ht="13.8" x14ac:dyDescent="0.3"/>
    <row r="2652" s="22" customFormat="1" ht="13.8" x14ac:dyDescent="0.3"/>
    <row r="2653" s="22" customFormat="1" ht="13.8" x14ac:dyDescent="0.3"/>
    <row r="2654" s="22" customFormat="1" ht="13.8" x14ac:dyDescent="0.3"/>
    <row r="2655" s="22" customFormat="1" ht="13.8" x14ac:dyDescent="0.3"/>
    <row r="2656" s="22" customFormat="1" ht="13.8" x14ac:dyDescent="0.3"/>
    <row r="2657" s="22" customFormat="1" ht="13.8" x14ac:dyDescent="0.3"/>
    <row r="2658" s="22" customFormat="1" ht="13.8" x14ac:dyDescent="0.3"/>
    <row r="2659" s="22" customFormat="1" ht="13.8" x14ac:dyDescent="0.3"/>
    <row r="2660" s="22" customFormat="1" ht="13.8" x14ac:dyDescent="0.3"/>
    <row r="2661" s="22" customFormat="1" ht="13.8" x14ac:dyDescent="0.3"/>
    <row r="2662" s="22" customFormat="1" ht="13.8" x14ac:dyDescent="0.3"/>
    <row r="2663" s="22" customFormat="1" ht="13.8" x14ac:dyDescent="0.3"/>
    <row r="2664" s="22" customFormat="1" ht="13.8" x14ac:dyDescent="0.3"/>
    <row r="2665" s="22" customFormat="1" ht="13.8" x14ac:dyDescent="0.3"/>
    <row r="2666" s="22" customFormat="1" ht="13.8" x14ac:dyDescent="0.3"/>
    <row r="2667" s="22" customFormat="1" ht="13.8" x14ac:dyDescent="0.3"/>
    <row r="2668" s="22" customFormat="1" ht="13.8" x14ac:dyDescent="0.3"/>
    <row r="2669" s="22" customFormat="1" ht="13.8" x14ac:dyDescent="0.3"/>
    <row r="2670" s="22" customFormat="1" ht="13.8" x14ac:dyDescent="0.3"/>
    <row r="2671" s="22" customFormat="1" ht="13.8" x14ac:dyDescent="0.3"/>
    <row r="2672" s="22" customFormat="1" ht="13.8" x14ac:dyDescent="0.3"/>
    <row r="2673" s="22" customFormat="1" ht="13.8" x14ac:dyDescent="0.3"/>
    <row r="2674" s="22" customFormat="1" ht="13.8" x14ac:dyDescent="0.3"/>
    <row r="2675" s="22" customFormat="1" ht="13.8" x14ac:dyDescent="0.3"/>
    <row r="2676" s="22" customFormat="1" ht="13.8" x14ac:dyDescent="0.3"/>
    <row r="2677" s="22" customFormat="1" ht="13.8" x14ac:dyDescent="0.3"/>
    <row r="2678" s="22" customFormat="1" ht="13.8" x14ac:dyDescent="0.3"/>
    <row r="2679" s="22" customFormat="1" ht="13.8" x14ac:dyDescent="0.3"/>
    <row r="2680" s="22" customFormat="1" ht="13.8" x14ac:dyDescent="0.3"/>
    <row r="2681" s="22" customFormat="1" ht="13.8" x14ac:dyDescent="0.3"/>
    <row r="2682" s="22" customFormat="1" ht="13.8" x14ac:dyDescent="0.3"/>
    <row r="2683" s="22" customFormat="1" ht="13.8" x14ac:dyDescent="0.3"/>
    <row r="2684" s="22" customFormat="1" ht="13.8" x14ac:dyDescent="0.3"/>
    <row r="2685" s="22" customFormat="1" ht="13.8" x14ac:dyDescent="0.3"/>
    <row r="2686" s="22" customFormat="1" ht="13.8" x14ac:dyDescent="0.3"/>
    <row r="2687" s="22" customFormat="1" ht="13.8" x14ac:dyDescent="0.3"/>
    <row r="2688" s="22" customFormat="1" ht="13.8" x14ac:dyDescent="0.3"/>
    <row r="2689" s="22" customFormat="1" ht="13.8" x14ac:dyDescent="0.3"/>
    <row r="2690" s="22" customFormat="1" ht="13.8" x14ac:dyDescent="0.3"/>
    <row r="2691" s="22" customFormat="1" ht="13.8" x14ac:dyDescent="0.3"/>
    <row r="2692" s="22" customFormat="1" ht="13.8" x14ac:dyDescent="0.3"/>
    <row r="2693" s="22" customFormat="1" ht="13.8" x14ac:dyDescent="0.3"/>
    <row r="2694" s="22" customFormat="1" ht="13.8" x14ac:dyDescent="0.3"/>
    <row r="2695" s="22" customFormat="1" ht="13.8" x14ac:dyDescent="0.3"/>
    <row r="2696" s="22" customFormat="1" ht="13.8" x14ac:dyDescent="0.3"/>
    <row r="2697" s="22" customFormat="1" ht="13.8" x14ac:dyDescent="0.3"/>
    <row r="2698" s="22" customFormat="1" ht="13.8" x14ac:dyDescent="0.3"/>
    <row r="2699" s="22" customFormat="1" ht="13.8" x14ac:dyDescent="0.3"/>
    <row r="2700" s="22" customFormat="1" ht="13.8" x14ac:dyDescent="0.3"/>
    <row r="2701" s="22" customFormat="1" ht="13.8" x14ac:dyDescent="0.3"/>
    <row r="2702" s="22" customFormat="1" ht="13.8" x14ac:dyDescent="0.3"/>
    <row r="2703" s="22" customFormat="1" ht="13.8" x14ac:dyDescent="0.3"/>
    <row r="2704" s="22" customFormat="1" ht="13.8" x14ac:dyDescent="0.3"/>
    <row r="2705" s="22" customFormat="1" ht="13.8" x14ac:dyDescent="0.3"/>
    <row r="2706" s="22" customFormat="1" ht="13.8" x14ac:dyDescent="0.3"/>
    <row r="2707" s="22" customFormat="1" ht="13.8" x14ac:dyDescent="0.3"/>
    <row r="2708" s="22" customFormat="1" ht="13.8" x14ac:dyDescent="0.3"/>
    <row r="2709" s="22" customFormat="1" ht="13.8" x14ac:dyDescent="0.3"/>
    <row r="2710" s="22" customFormat="1" ht="13.8" x14ac:dyDescent="0.3"/>
    <row r="2711" s="22" customFormat="1" ht="13.8" x14ac:dyDescent="0.3"/>
    <row r="2712" s="22" customFormat="1" ht="13.8" x14ac:dyDescent="0.3"/>
    <row r="2713" s="22" customFormat="1" ht="13.8" x14ac:dyDescent="0.3"/>
    <row r="2714" s="22" customFormat="1" ht="13.8" x14ac:dyDescent="0.3"/>
    <row r="2715" s="22" customFormat="1" ht="13.8" x14ac:dyDescent="0.3"/>
    <row r="2716" s="22" customFormat="1" ht="13.8" x14ac:dyDescent="0.3"/>
    <row r="2717" s="22" customFormat="1" ht="13.8" x14ac:dyDescent="0.3"/>
    <row r="2718" s="22" customFormat="1" ht="13.8" x14ac:dyDescent="0.3"/>
    <row r="2719" s="22" customFormat="1" ht="13.8" x14ac:dyDescent="0.3"/>
    <row r="2720" s="22" customFormat="1" ht="13.8" x14ac:dyDescent="0.3"/>
    <row r="2721" s="22" customFormat="1" ht="13.8" x14ac:dyDescent="0.3"/>
    <row r="2722" s="22" customFormat="1" ht="13.8" x14ac:dyDescent="0.3"/>
    <row r="2723" s="22" customFormat="1" ht="13.8" x14ac:dyDescent="0.3"/>
    <row r="2724" s="22" customFormat="1" ht="13.8" x14ac:dyDescent="0.3"/>
    <row r="2725" s="22" customFormat="1" ht="13.8" x14ac:dyDescent="0.3"/>
    <row r="2726" s="22" customFormat="1" ht="13.8" x14ac:dyDescent="0.3"/>
    <row r="2727" s="22" customFormat="1" ht="13.8" x14ac:dyDescent="0.3"/>
    <row r="2728" s="22" customFormat="1" ht="13.8" x14ac:dyDescent="0.3"/>
    <row r="2729" s="22" customFormat="1" ht="13.8" x14ac:dyDescent="0.3"/>
    <row r="2730" s="22" customFormat="1" ht="13.8" x14ac:dyDescent="0.3"/>
    <row r="2731" s="22" customFormat="1" ht="13.8" x14ac:dyDescent="0.3"/>
    <row r="2732" s="22" customFormat="1" ht="13.8" x14ac:dyDescent="0.3"/>
    <row r="2733" s="22" customFormat="1" ht="13.8" x14ac:dyDescent="0.3"/>
    <row r="2734" s="22" customFormat="1" ht="13.8" x14ac:dyDescent="0.3"/>
    <row r="2735" s="22" customFormat="1" ht="13.8" x14ac:dyDescent="0.3"/>
    <row r="2736" s="22" customFormat="1" ht="13.8" x14ac:dyDescent="0.3"/>
    <row r="2737" s="22" customFormat="1" ht="13.8" x14ac:dyDescent="0.3"/>
    <row r="2738" s="22" customFormat="1" ht="13.8" x14ac:dyDescent="0.3"/>
    <row r="2739" s="22" customFormat="1" ht="13.8" x14ac:dyDescent="0.3"/>
    <row r="2740" s="22" customFormat="1" ht="13.8" x14ac:dyDescent="0.3"/>
    <row r="2741" s="22" customFormat="1" ht="13.8" x14ac:dyDescent="0.3"/>
    <row r="2742" s="22" customFormat="1" ht="13.8" x14ac:dyDescent="0.3"/>
    <row r="2743" s="22" customFormat="1" ht="13.8" x14ac:dyDescent="0.3"/>
    <row r="2744" s="22" customFormat="1" ht="13.8" x14ac:dyDescent="0.3"/>
    <row r="2745" s="22" customFormat="1" ht="13.8" x14ac:dyDescent="0.3"/>
    <row r="2746" s="22" customFormat="1" ht="13.8" x14ac:dyDescent="0.3"/>
    <row r="2747" s="22" customFormat="1" ht="13.8" x14ac:dyDescent="0.3"/>
    <row r="2748" s="22" customFormat="1" ht="13.8" x14ac:dyDescent="0.3"/>
    <row r="2749" s="22" customFormat="1" ht="13.8" x14ac:dyDescent="0.3"/>
    <row r="2750" s="22" customFormat="1" ht="13.8" x14ac:dyDescent="0.3"/>
    <row r="2751" s="22" customFormat="1" ht="13.8" x14ac:dyDescent="0.3"/>
    <row r="2752" s="22" customFormat="1" ht="13.8" x14ac:dyDescent="0.3"/>
    <row r="2753" s="22" customFormat="1" ht="13.8" x14ac:dyDescent="0.3"/>
    <row r="2754" s="22" customFormat="1" ht="13.8" x14ac:dyDescent="0.3"/>
    <row r="2755" s="22" customFormat="1" ht="13.8" x14ac:dyDescent="0.3"/>
    <row r="2756" s="22" customFormat="1" ht="13.8" x14ac:dyDescent="0.3"/>
    <row r="2757" s="22" customFormat="1" ht="13.8" x14ac:dyDescent="0.3"/>
    <row r="2758" s="22" customFormat="1" ht="13.8" x14ac:dyDescent="0.3"/>
    <row r="2759" s="22" customFormat="1" ht="13.8" x14ac:dyDescent="0.3"/>
    <row r="2760" s="22" customFormat="1" ht="13.8" x14ac:dyDescent="0.3"/>
    <row r="2761" s="22" customFormat="1" ht="13.8" x14ac:dyDescent="0.3"/>
    <row r="2762" s="22" customFormat="1" ht="13.8" x14ac:dyDescent="0.3"/>
    <row r="2763" s="22" customFormat="1" ht="13.8" x14ac:dyDescent="0.3"/>
    <row r="2764" s="22" customFormat="1" ht="13.8" x14ac:dyDescent="0.3"/>
    <row r="2765" s="22" customFormat="1" ht="13.8" x14ac:dyDescent="0.3"/>
    <row r="2766" s="22" customFormat="1" ht="13.8" x14ac:dyDescent="0.3"/>
    <row r="2767" s="22" customFormat="1" ht="13.8" x14ac:dyDescent="0.3"/>
    <row r="2768" s="22" customFormat="1" ht="13.8" x14ac:dyDescent="0.3"/>
    <row r="2769" s="22" customFormat="1" ht="13.8" x14ac:dyDescent="0.3"/>
    <row r="2770" s="22" customFormat="1" ht="13.8" x14ac:dyDescent="0.3"/>
    <row r="2771" s="22" customFormat="1" ht="13.8" x14ac:dyDescent="0.3"/>
    <row r="2772" s="22" customFormat="1" ht="13.8" x14ac:dyDescent="0.3"/>
    <row r="2773" s="22" customFormat="1" ht="13.8" x14ac:dyDescent="0.3"/>
    <row r="2774" s="22" customFormat="1" ht="13.8" x14ac:dyDescent="0.3"/>
    <row r="2775" s="22" customFormat="1" ht="13.8" x14ac:dyDescent="0.3"/>
    <row r="2776" s="22" customFormat="1" ht="13.8" x14ac:dyDescent="0.3"/>
    <row r="2777" s="22" customFormat="1" ht="13.8" x14ac:dyDescent="0.3"/>
    <row r="2778" s="22" customFormat="1" ht="13.8" x14ac:dyDescent="0.3"/>
    <row r="2779" s="22" customFormat="1" ht="13.8" x14ac:dyDescent="0.3"/>
    <row r="2780" s="22" customFormat="1" ht="13.8" x14ac:dyDescent="0.3"/>
    <row r="2781" s="22" customFormat="1" ht="13.8" x14ac:dyDescent="0.3"/>
    <row r="2782" s="22" customFormat="1" ht="13.8" x14ac:dyDescent="0.3"/>
    <row r="2783" s="22" customFormat="1" ht="13.8" x14ac:dyDescent="0.3"/>
    <row r="2784" s="22" customFormat="1" ht="13.8" x14ac:dyDescent="0.3"/>
    <row r="2785" s="22" customFormat="1" ht="13.8" x14ac:dyDescent="0.3"/>
    <row r="2786" s="22" customFormat="1" ht="13.8" x14ac:dyDescent="0.3"/>
    <row r="2787" s="22" customFormat="1" ht="13.8" x14ac:dyDescent="0.3"/>
    <row r="2788" s="22" customFormat="1" ht="13.8" x14ac:dyDescent="0.3"/>
    <row r="2789" s="22" customFormat="1" ht="13.8" x14ac:dyDescent="0.3"/>
    <row r="2790" s="22" customFormat="1" ht="13.8" x14ac:dyDescent="0.3"/>
    <row r="2791" s="22" customFormat="1" ht="13.8" x14ac:dyDescent="0.3"/>
    <row r="2792" s="22" customFormat="1" ht="13.8" x14ac:dyDescent="0.3"/>
    <row r="2793" s="22" customFormat="1" ht="13.8" x14ac:dyDescent="0.3"/>
    <row r="2794" s="22" customFormat="1" ht="13.8" x14ac:dyDescent="0.3"/>
    <row r="2795" s="22" customFormat="1" ht="13.8" x14ac:dyDescent="0.3"/>
    <row r="2796" s="22" customFormat="1" ht="13.8" x14ac:dyDescent="0.3"/>
    <row r="2797" s="22" customFormat="1" ht="13.8" x14ac:dyDescent="0.3"/>
    <row r="2798" s="22" customFormat="1" ht="13.8" x14ac:dyDescent="0.3"/>
    <row r="2799" s="22" customFormat="1" ht="13.8" x14ac:dyDescent="0.3"/>
    <row r="2800" s="22" customFormat="1" ht="13.8" x14ac:dyDescent="0.3"/>
    <row r="2801" s="22" customFormat="1" ht="13.8" x14ac:dyDescent="0.3"/>
    <row r="2802" s="22" customFormat="1" ht="13.8" x14ac:dyDescent="0.3"/>
    <row r="2803" s="22" customFormat="1" ht="13.8" x14ac:dyDescent="0.3"/>
    <row r="2804" s="22" customFormat="1" ht="13.8" x14ac:dyDescent="0.3"/>
    <row r="2805" s="22" customFormat="1" ht="13.8" x14ac:dyDescent="0.3"/>
    <row r="2806" s="22" customFormat="1" ht="13.8" x14ac:dyDescent="0.3"/>
    <row r="2807" s="22" customFormat="1" ht="13.8" x14ac:dyDescent="0.3"/>
    <row r="2808" s="22" customFormat="1" ht="13.8" x14ac:dyDescent="0.3"/>
    <row r="2809" s="22" customFormat="1" ht="13.8" x14ac:dyDescent="0.3"/>
    <row r="2810" s="22" customFormat="1" ht="13.8" x14ac:dyDescent="0.3"/>
    <row r="2811" s="22" customFormat="1" ht="13.8" x14ac:dyDescent="0.3"/>
    <row r="2812" s="22" customFormat="1" ht="13.8" x14ac:dyDescent="0.3"/>
    <row r="2813" s="22" customFormat="1" ht="13.8" x14ac:dyDescent="0.3"/>
    <row r="2814" s="22" customFormat="1" ht="13.8" x14ac:dyDescent="0.3"/>
    <row r="2815" s="22" customFormat="1" ht="13.8" x14ac:dyDescent="0.3"/>
    <row r="2816" s="22" customFormat="1" ht="13.8" x14ac:dyDescent="0.3"/>
    <row r="2817" s="22" customFormat="1" ht="13.8" x14ac:dyDescent="0.3"/>
    <row r="2818" s="22" customFormat="1" ht="13.8" x14ac:dyDescent="0.3"/>
    <row r="2819" s="22" customFormat="1" ht="13.8" x14ac:dyDescent="0.3"/>
    <row r="2820" s="22" customFormat="1" ht="13.8" x14ac:dyDescent="0.3"/>
    <row r="2821" s="22" customFormat="1" ht="13.8" x14ac:dyDescent="0.3"/>
    <row r="2822" s="22" customFormat="1" ht="13.8" x14ac:dyDescent="0.3"/>
    <row r="2823" s="22" customFormat="1" ht="13.8" x14ac:dyDescent="0.3"/>
    <row r="2824" s="22" customFormat="1" ht="13.8" x14ac:dyDescent="0.3"/>
    <row r="2825" s="22" customFormat="1" ht="13.8" x14ac:dyDescent="0.3"/>
    <row r="2826" s="22" customFormat="1" ht="13.8" x14ac:dyDescent="0.3"/>
    <row r="2827" s="22" customFormat="1" ht="13.8" x14ac:dyDescent="0.3"/>
    <row r="2828" s="22" customFormat="1" ht="13.8" x14ac:dyDescent="0.3"/>
    <row r="2829" s="22" customFormat="1" ht="13.8" x14ac:dyDescent="0.3"/>
    <row r="2830" s="22" customFormat="1" ht="13.8" x14ac:dyDescent="0.3"/>
    <row r="2831" s="22" customFormat="1" ht="13.8" x14ac:dyDescent="0.3"/>
    <row r="2832" s="22" customFormat="1" ht="13.8" x14ac:dyDescent="0.3"/>
    <row r="2833" s="22" customFormat="1" ht="13.8" x14ac:dyDescent="0.3"/>
    <row r="2834" s="22" customFormat="1" ht="13.8" x14ac:dyDescent="0.3"/>
    <row r="2835" s="22" customFormat="1" ht="13.8" x14ac:dyDescent="0.3"/>
    <row r="2836" s="22" customFormat="1" ht="13.8" x14ac:dyDescent="0.3"/>
    <row r="2837" s="22" customFormat="1" ht="13.8" x14ac:dyDescent="0.3"/>
    <row r="2838" s="22" customFormat="1" ht="13.8" x14ac:dyDescent="0.3"/>
    <row r="2839" s="22" customFormat="1" ht="13.8" x14ac:dyDescent="0.3"/>
    <row r="2840" s="22" customFormat="1" ht="13.8" x14ac:dyDescent="0.3"/>
    <row r="2841" s="22" customFormat="1" ht="13.8" x14ac:dyDescent="0.3"/>
    <row r="2842" s="22" customFormat="1" ht="13.8" x14ac:dyDescent="0.3"/>
    <row r="2843" s="22" customFormat="1" ht="13.8" x14ac:dyDescent="0.3"/>
    <row r="2844" s="22" customFormat="1" ht="13.8" x14ac:dyDescent="0.3"/>
    <row r="2845" s="22" customFormat="1" ht="13.8" x14ac:dyDescent="0.3"/>
    <row r="2846" s="22" customFormat="1" ht="13.8" x14ac:dyDescent="0.3"/>
    <row r="2847" s="22" customFormat="1" ht="13.8" x14ac:dyDescent="0.3"/>
    <row r="2848" s="22" customFormat="1" ht="13.8" x14ac:dyDescent="0.3"/>
    <row r="2849" s="22" customFormat="1" ht="13.8" x14ac:dyDescent="0.3"/>
    <row r="2850" s="22" customFormat="1" ht="13.8" x14ac:dyDescent="0.3"/>
    <row r="2851" s="22" customFormat="1" ht="13.8" x14ac:dyDescent="0.3"/>
    <row r="2852" s="22" customFormat="1" ht="13.8" x14ac:dyDescent="0.3"/>
    <row r="2853" s="22" customFormat="1" ht="13.8" x14ac:dyDescent="0.3"/>
    <row r="2854" s="22" customFormat="1" ht="13.8" x14ac:dyDescent="0.3"/>
    <row r="2855" s="22" customFormat="1" ht="13.8" x14ac:dyDescent="0.3"/>
    <row r="2856" s="22" customFormat="1" ht="13.8" x14ac:dyDescent="0.3"/>
    <row r="2857" s="22" customFormat="1" ht="13.8" x14ac:dyDescent="0.3"/>
    <row r="2858" s="22" customFormat="1" ht="13.8" x14ac:dyDescent="0.3"/>
    <row r="2859" s="22" customFormat="1" ht="13.8" x14ac:dyDescent="0.3"/>
    <row r="2860" s="22" customFormat="1" ht="13.8" x14ac:dyDescent="0.3"/>
    <row r="2861" s="22" customFormat="1" ht="13.8" x14ac:dyDescent="0.3"/>
    <row r="2862" s="22" customFormat="1" ht="13.8" x14ac:dyDescent="0.3"/>
    <row r="2863" s="22" customFormat="1" ht="13.8" x14ac:dyDescent="0.3"/>
    <row r="2864" s="22" customFormat="1" ht="13.8" x14ac:dyDescent="0.3"/>
    <row r="2865" s="22" customFormat="1" ht="13.8" x14ac:dyDescent="0.3"/>
    <row r="2866" s="22" customFormat="1" ht="13.8" x14ac:dyDescent="0.3"/>
    <row r="2867" s="22" customFormat="1" ht="13.8" x14ac:dyDescent="0.3"/>
    <row r="2868" s="22" customFormat="1" ht="13.8" x14ac:dyDescent="0.3"/>
    <row r="2869" s="22" customFormat="1" ht="13.8" x14ac:dyDescent="0.3"/>
    <row r="2870" s="22" customFormat="1" ht="13.8" x14ac:dyDescent="0.3"/>
    <row r="2871" s="22" customFormat="1" ht="13.8" x14ac:dyDescent="0.3"/>
    <row r="2872" s="22" customFormat="1" ht="13.8" x14ac:dyDescent="0.3"/>
    <row r="2873" s="22" customFormat="1" ht="13.8" x14ac:dyDescent="0.3"/>
    <row r="2874" s="22" customFormat="1" ht="13.8" x14ac:dyDescent="0.3"/>
    <row r="2875" s="22" customFormat="1" ht="13.8" x14ac:dyDescent="0.3"/>
    <row r="2876" s="22" customFormat="1" ht="13.8" x14ac:dyDescent="0.3"/>
    <row r="2877" s="22" customFormat="1" ht="13.8" x14ac:dyDescent="0.3"/>
    <row r="2878" s="22" customFormat="1" ht="13.8" x14ac:dyDescent="0.3"/>
    <row r="2879" s="22" customFormat="1" ht="13.8" x14ac:dyDescent="0.3"/>
    <row r="2880" s="22" customFormat="1" ht="13.8" x14ac:dyDescent="0.3"/>
    <row r="2881" s="22" customFormat="1" ht="13.8" x14ac:dyDescent="0.3"/>
    <row r="2882" s="22" customFormat="1" ht="13.8" x14ac:dyDescent="0.3"/>
    <row r="2883" s="22" customFormat="1" ht="13.8" x14ac:dyDescent="0.3"/>
    <row r="2884" s="22" customFormat="1" ht="13.8" x14ac:dyDescent="0.3"/>
    <row r="2885" s="22" customFormat="1" ht="13.8" x14ac:dyDescent="0.3"/>
    <row r="2886" s="22" customFormat="1" ht="13.8" x14ac:dyDescent="0.3"/>
    <row r="2887" s="22" customFormat="1" ht="13.8" x14ac:dyDescent="0.3"/>
    <row r="2888" s="22" customFormat="1" ht="13.8" x14ac:dyDescent="0.3"/>
    <row r="2889" s="22" customFormat="1" ht="13.8" x14ac:dyDescent="0.3"/>
    <row r="2890" s="22" customFormat="1" ht="13.8" x14ac:dyDescent="0.3"/>
    <row r="2891" s="22" customFormat="1" ht="13.8" x14ac:dyDescent="0.3"/>
    <row r="2892" s="22" customFormat="1" ht="13.8" x14ac:dyDescent="0.3"/>
    <row r="2893" s="22" customFormat="1" ht="13.8" x14ac:dyDescent="0.3"/>
    <row r="2894" s="22" customFormat="1" ht="13.8" x14ac:dyDescent="0.3"/>
    <row r="2895" s="22" customFormat="1" ht="13.8" x14ac:dyDescent="0.3"/>
    <row r="2896" s="22" customFormat="1" ht="13.8" x14ac:dyDescent="0.3"/>
    <row r="2897" s="22" customFormat="1" ht="13.8" x14ac:dyDescent="0.3"/>
    <row r="2898" s="22" customFormat="1" ht="13.8" x14ac:dyDescent="0.3"/>
    <row r="2899" s="22" customFormat="1" ht="13.8" x14ac:dyDescent="0.3"/>
    <row r="2900" s="22" customFormat="1" ht="13.8" x14ac:dyDescent="0.3"/>
    <row r="2901" s="22" customFormat="1" ht="13.8" x14ac:dyDescent="0.3"/>
    <row r="2902" s="22" customFormat="1" ht="13.8" x14ac:dyDescent="0.3"/>
    <row r="2903" s="22" customFormat="1" ht="13.8" x14ac:dyDescent="0.3"/>
    <row r="2904" s="22" customFormat="1" ht="13.8" x14ac:dyDescent="0.3"/>
    <row r="2905" s="22" customFormat="1" ht="13.8" x14ac:dyDescent="0.3"/>
    <row r="2906" s="22" customFormat="1" ht="13.8" x14ac:dyDescent="0.3"/>
    <row r="2907" s="22" customFormat="1" ht="13.8" x14ac:dyDescent="0.3"/>
    <row r="2908" s="22" customFormat="1" ht="13.8" x14ac:dyDescent="0.3"/>
    <row r="2909" s="22" customFormat="1" ht="13.8" x14ac:dyDescent="0.3"/>
    <row r="2910" s="22" customFormat="1" ht="13.8" x14ac:dyDescent="0.3"/>
    <row r="2911" s="22" customFormat="1" ht="13.8" x14ac:dyDescent="0.3"/>
    <row r="2912" s="22" customFormat="1" ht="13.8" x14ac:dyDescent="0.3"/>
    <row r="2913" s="22" customFormat="1" ht="13.8" x14ac:dyDescent="0.3"/>
    <row r="2914" s="22" customFormat="1" ht="13.8" x14ac:dyDescent="0.3"/>
    <row r="2915" s="22" customFormat="1" ht="13.8" x14ac:dyDescent="0.3"/>
    <row r="2916" s="22" customFormat="1" ht="13.8" x14ac:dyDescent="0.3"/>
    <row r="2917" s="22" customFormat="1" ht="13.8" x14ac:dyDescent="0.3"/>
    <row r="2918" s="22" customFormat="1" ht="13.8" x14ac:dyDescent="0.3"/>
    <row r="2919" s="22" customFormat="1" ht="13.8" x14ac:dyDescent="0.3"/>
    <row r="2920" s="22" customFormat="1" ht="13.8" x14ac:dyDescent="0.3"/>
    <row r="2921" s="22" customFormat="1" ht="13.8" x14ac:dyDescent="0.3"/>
    <row r="2922" s="22" customFormat="1" ht="13.8" x14ac:dyDescent="0.3"/>
    <row r="2923" s="22" customFormat="1" ht="13.8" x14ac:dyDescent="0.3"/>
    <row r="2924" s="22" customFormat="1" ht="13.8" x14ac:dyDescent="0.3"/>
    <row r="2925" s="22" customFormat="1" ht="13.8" x14ac:dyDescent="0.3"/>
    <row r="2926" s="22" customFormat="1" ht="13.8" x14ac:dyDescent="0.3"/>
    <row r="2927" s="22" customFormat="1" ht="13.8" x14ac:dyDescent="0.3"/>
    <row r="2928" s="22" customFormat="1" ht="13.8" x14ac:dyDescent="0.3"/>
    <row r="2929" s="22" customFormat="1" ht="13.8" x14ac:dyDescent="0.3"/>
    <row r="2930" s="22" customFormat="1" ht="13.8" x14ac:dyDescent="0.3"/>
    <row r="2931" s="22" customFormat="1" ht="13.8" x14ac:dyDescent="0.3"/>
    <row r="2932" s="22" customFormat="1" ht="13.8" x14ac:dyDescent="0.3"/>
    <row r="2933" s="22" customFormat="1" ht="13.8" x14ac:dyDescent="0.3"/>
    <row r="2934" s="22" customFormat="1" ht="13.8" x14ac:dyDescent="0.3"/>
    <row r="2935" s="22" customFormat="1" ht="13.8" x14ac:dyDescent="0.3"/>
    <row r="2936" s="22" customFormat="1" ht="13.8" x14ac:dyDescent="0.3"/>
    <row r="2937" s="22" customFormat="1" ht="13.8" x14ac:dyDescent="0.3"/>
    <row r="2938" s="22" customFormat="1" ht="13.8" x14ac:dyDescent="0.3"/>
    <row r="2939" s="22" customFormat="1" ht="13.8" x14ac:dyDescent="0.3"/>
    <row r="2940" s="22" customFormat="1" ht="13.8" x14ac:dyDescent="0.3"/>
    <row r="2941" s="22" customFormat="1" ht="13.8" x14ac:dyDescent="0.3"/>
    <row r="2942" s="22" customFormat="1" ht="13.8" x14ac:dyDescent="0.3"/>
    <row r="2943" s="22" customFormat="1" ht="13.8" x14ac:dyDescent="0.3"/>
    <row r="2944" s="22" customFormat="1" ht="13.8" x14ac:dyDescent="0.3"/>
    <row r="2945" s="22" customFormat="1" ht="13.8" x14ac:dyDescent="0.3"/>
    <row r="2946" s="22" customFormat="1" ht="13.8" x14ac:dyDescent="0.3"/>
    <row r="2947" s="22" customFormat="1" ht="13.8" x14ac:dyDescent="0.3"/>
    <row r="2948" s="22" customFormat="1" ht="13.8" x14ac:dyDescent="0.3"/>
    <row r="2949" s="22" customFormat="1" ht="13.8" x14ac:dyDescent="0.3"/>
    <row r="2950" s="22" customFormat="1" ht="13.8" x14ac:dyDescent="0.3"/>
    <row r="2951" s="22" customFormat="1" ht="13.8" x14ac:dyDescent="0.3"/>
    <row r="2952" s="22" customFormat="1" ht="13.8" x14ac:dyDescent="0.3"/>
    <row r="2953" s="22" customFormat="1" ht="13.8" x14ac:dyDescent="0.3"/>
    <row r="2954" s="22" customFormat="1" ht="13.8" x14ac:dyDescent="0.3"/>
    <row r="2955" s="22" customFormat="1" ht="13.8" x14ac:dyDescent="0.3"/>
    <row r="2956" s="22" customFormat="1" ht="13.8" x14ac:dyDescent="0.3"/>
    <row r="2957" s="22" customFormat="1" ht="13.8" x14ac:dyDescent="0.3"/>
    <row r="2958" s="22" customFormat="1" ht="13.8" x14ac:dyDescent="0.3"/>
    <row r="2959" s="22" customFormat="1" ht="13.8" x14ac:dyDescent="0.3"/>
    <row r="2960" s="22" customFormat="1" ht="13.8" x14ac:dyDescent="0.3"/>
    <row r="2961" s="22" customFormat="1" ht="13.8" x14ac:dyDescent="0.3"/>
    <row r="2962" s="22" customFormat="1" ht="13.8" x14ac:dyDescent="0.3"/>
    <row r="2963" s="22" customFormat="1" ht="13.8" x14ac:dyDescent="0.3"/>
    <row r="2964" s="22" customFormat="1" ht="13.8" x14ac:dyDescent="0.3"/>
    <row r="2965" s="22" customFormat="1" ht="13.8" x14ac:dyDescent="0.3"/>
    <row r="2966" s="22" customFormat="1" ht="13.8" x14ac:dyDescent="0.3"/>
    <row r="2967" s="22" customFormat="1" ht="13.8" x14ac:dyDescent="0.3"/>
    <row r="2968" s="22" customFormat="1" ht="13.8" x14ac:dyDescent="0.3"/>
    <row r="2969" s="22" customFormat="1" ht="13.8" x14ac:dyDescent="0.3"/>
    <row r="2970" s="22" customFormat="1" ht="13.8" x14ac:dyDescent="0.3"/>
    <row r="2971" s="22" customFormat="1" ht="13.8" x14ac:dyDescent="0.3"/>
    <row r="2972" s="22" customFormat="1" ht="13.8" x14ac:dyDescent="0.3"/>
    <row r="2973" s="22" customFormat="1" ht="13.8" x14ac:dyDescent="0.3"/>
    <row r="2974" s="22" customFormat="1" ht="13.8" x14ac:dyDescent="0.3"/>
    <row r="2975" s="22" customFormat="1" ht="13.8" x14ac:dyDescent="0.3"/>
    <row r="2976" s="22" customFormat="1" ht="13.8" x14ac:dyDescent="0.3"/>
    <row r="2977" s="22" customFormat="1" ht="13.8" x14ac:dyDescent="0.3"/>
    <row r="2978" s="22" customFormat="1" ht="13.8" x14ac:dyDescent="0.3"/>
    <row r="2979" s="22" customFormat="1" ht="13.8" x14ac:dyDescent="0.3"/>
    <row r="2980" s="22" customFormat="1" ht="13.8" x14ac:dyDescent="0.3"/>
    <row r="2981" s="22" customFormat="1" ht="13.8" x14ac:dyDescent="0.3"/>
    <row r="2982" s="22" customFormat="1" ht="13.8" x14ac:dyDescent="0.3"/>
    <row r="2983" s="22" customFormat="1" ht="13.8" x14ac:dyDescent="0.3"/>
    <row r="2984" s="22" customFormat="1" ht="13.8" x14ac:dyDescent="0.3"/>
    <row r="2985" s="22" customFormat="1" ht="13.8" x14ac:dyDescent="0.3"/>
    <row r="2986" s="22" customFormat="1" ht="13.8" x14ac:dyDescent="0.3"/>
    <row r="2987" s="22" customFormat="1" ht="13.8" x14ac:dyDescent="0.3"/>
    <row r="2988" s="22" customFormat="1" ht="13.8" x14ac:dyDescent="0.3"/>
    <row r="2989" s="22" customFormat="1" ht="13.8" x14ac:dyDescent="0.3"/>
    <row r="2990" s="22" customFormat="1" ht="13.8" x14ac:dyDescent="0.3"/>
    <row r="2991" s="22" customFormat="1" ht="13.8" x14ac:dyDescent="0.3"/>
    <row r="2992" s="22" customFormat="1" ht="13.8" x14ac:dyDescent="0.3"/>
    <row r="2993" s="22" customFormat="1" ht="13.8" x14ac:dyDescent="0.3"/>
    <row r="2994" s="22" customFormat="1" ht="13.8" x14ac:dyDescent="0.3"/>
    <row r="2995" s="22" customFormat="1" ht="13.8" x14ac:dyDescent="0.3"/>
    <row r="2996" s="22" customFormat="1" ht="13.8" x14ac:dyDescent="0.3"/>
    <row r="2997" s="22" customFormat="1" ht="13.8" x14ac:dyDescent="0.3"/>
    <row r="2998" s="22" customFormat="1" ht="13.8" x14ac:dyDescent="0.3"/>
    <row r="2999" s="22" customFormat="1" ht="13.8" x14ac:dyDescent="0.3"/>
    <row r="3000" s="22" customFormat="1" ht="13.8" x14ac:dyDescent="0.3"/>
    <row r="3001" s="22" customFormat="1" ht="13.8" x14ac:dyDescent="0.3"/>
    <row r="3002" s="22" customFormat="1" ht="13.8" x14ac:dyDescent="0.3"/>
    <row r="3003" s="22" customFormat="1" ht="13.8" x14ac:dyDescent="0.3"/>
    <row r="3004" s="22" customFormat="1" ht="13.8" x14ac:dyDescent="0.3"/>
    <row r="3005" s="22" customFormat="1" ht="13.8" x14ac:dyDescent="0.3"/>
    <row r="3006" s="22" customFormat="1" ht="13.8" x14ac:dyDescent="0.3"/>
    <row r="3007" s="22" customFormat="1" ht="13.8" x14ac:dyDescent="0.3"/>
    <row r="3008" s="22" customFormat="1" ht="13.8" x14ac:dyDescent="0.3"/>
    <row r="3009" s="22" customFormat="1" ht="13.8" x14ac:dyDescent="0.3"/>
    <row r="3010" s="22" customFormat="1" ht="13.8" x14ac:dyDescent="0.3"/>
    <row r="3011" s="22" customFormat="1" ht="13.8" x14ac:dyDescent="0.3"/>
    <row r="3012" s="22" customFormat="1" ht="13.8" x14ac:dyDescent="0.3"/>
    <row r="3013" s="22" customFormat="1" ht="13.8" x14ac:dyDescent="0.3"/>
    <row r="3014" s="22" customFormat="1" ht="13.8" x14ac:dyDescent="0.3"/>
    <row r="3015" s="22" customFormat="1" ht="13.8" x14ac:dyDescent="0.3"/>
    <row r="3016" s="22" customFormat="1" ht="13.8" x14ac:dyDescent="0.3"/>
    <row r="3017" s="22" customFormat="1" ht="13.8" x14ac:dyDescent="0.3"/>
    <row r="3018" s="22" customFormat="1" ht="13.8" x14ac:dyDescent="0.3"/>
    <row r="3019" s="22" customFormat="1" ht="13.8" x14ac:dyDescent="0.3"/>
    <row r="3020" s="22" customFormat="1" ht="13.8" x14ac:dyDescent="0.3"/>
    <row r="3021" s="22" customFormat="1" ht="13.8" x14ac:dyDescent="0.3"/>
    <row r="3022" s="22" customFormat="1" ht="13.8" x14ac:dyDescent="0.3"/>
    <row r="3023" s="22" customFormat="1" ht="13.8" x14ac:dyDescent="0.3"/>
    <row r="3024" s="22" customFormat="1" ht="13.8" x14ac:dyDescent="0.3"/>
    <row r="3025" s="22" customFormat="1" ht="13.8" x14ac:dyDescent="0.3"/>
    <row r="3026" s="22" customFormat="1" ht="13.8" x14ac:dyDescent="0.3"/>
    <row r="3027" s="22" customFormat="1" ht="13.8" x14ac:dyDescent="0.3"/>
    <row r="3028" s="22" customFormat="1" ht="13.8" x14ac:dyDescent="0.3"/>
    <row r="3029" s="22" customFormat="1" ht="13.8" x14ac:dyDescent="0.3"/>
    <row r="3030" s="22" customFormat="1" ht="13.8" x14ac:dyDescent="0.3"/>
    <row r="3031" s="22" customFormat="1" ht="13.8" x14ac:dyDescent="0.3"/>
    <row r="3032" s="22" customFormat="1" ht="13.8" x14ac:dyDescent="0.3"/>
    <row r="3033" s="22" customFormat="1" ht="13.8" x14ac:dyDescent="0.3"/>
    <row r="3034" s="22" customFormat="1" ht="13.8" x14ac:dyDescent="0.3"/>
    <row r="3035" s="22" customFormat="1" ht="13.8" x14ac:dyDescent="0.3"/>
    <row r="3036" s="22" customFormat="1" ht="13.8" x14ac:dyDescent="0.3"/>
    <row r="3037" s="22" customFormat="1" ht="13.8" x14ac:dyDescent="0.3"/>
    <row r="3038" s="22" customFormat="1" ht="13.8" x14ac:dyDescent="0.3"/>
    <row r="3039" s="22" customFormat="1" ht="13.8" x14ac:dyDescent="0.3"/>
    <row r="3040" s="22" customFormat="1" ht="13.8" x14ac:dyDescent="0.3"/>
    <row r="3041" s="22" customFormat="1" ht="13.8" x14ac:dyDescent="0.3"/>
    <row r="3042" s="22" customFormat="1" ht="13.8" x14ac:dyDescent="0.3"/>
    <row r="3043" s="22" customFormat="1" ht="13.8" x14ac:dyDescent="0.3"/>
    <row r="3044" s="22" customFormat="1" ht="13.8" x14ac:dyDescent="0.3"/>
    <row r="3045" s="22" customFormat="1" ht="13.8" x14ac:dyDescent="0.3"/>
    <row r="3046" s="22" customFormat="1" ht="13.8" x14ac:dyDescent="0.3"/>
    <row r="3047" s="22" customFormat="1" ht="13.8" x14ac:dyDescent="0.3"/>
    <row r="3048" s="22" customFormat="1" ht="13.8" x14ac:dyDescent="0.3"/>
    <row r="3049" s="22" customFormat="1" ht="13.8" x14ac:dyDescent="0.3"/>
    <row r="3050" s="22" customFormat="1" ht="13.8" x14ac:dyDescent="0.3"/>
    <row r="3051" s="22" customFormat="1" ht="13.8" x14ac:dyDescent="0.3"/>
    <row r="3052" s="22" customFormat="1" ht="13.8" x14ac:dyDescent="0.3"/>
    <row r="3053" s="22" customFormat="1" ht="13.8" x14ac:dyDescent="0.3"/>
    <row r="3054" s="22" customFormat="1" ht="13.8" x14ac:dyDescent="0.3"/>
    <row r="3055" s="22" customFormat="1" ht="13.8" x14ac:dyDescent="0.3"/>
    <row r="3056" s="22" customFormat="1" ht="13.8" x14ac:dyDescent="0.3"/>
    <row r="3057" s="22" customFormat="1" ht="13.8" x14ac:dyDescent="0.3"/>
    <row r="3058" s="22" customFormat="1" ht="13.8" x14ac:dyDescent="0.3"/>
    <row r="3059" s="22" customFormat="1" ht="13.8" x14ac:dyDescent="0.3"/>
    <row r="3060" s="22" customFormat="1" ht="13.8" x14ac:dyDescent="0.3"/>
    <row r="3061" s="22" customFormat="1" ht="13.8" x14ac:dyDescent="0.3"/>
    <row r="3062" s="22" customFormat="1" ht="13.8" x14ac:dyDescent="0.3"/>
    <row r="3063" s="22" customFormat="1" ht="13.8" x14ac:dyDescent="0.3"/>
    <row r="3064" s="22" customFormat="1" ht="13.8" x14ac:dyDescent="0.3"/>
    <row r="3065" s="22" customFormat="1" ht="13.8" x14ac:dyDescent="0.3"/>
    <row r="3066" s="22" customFormat="1" ht="13.8" x14ac:dyDescent="0.3"/>
    <row r="3067" s="22" customFormat="1" ht="13.8" x14ac:dyDescent="0.3"/>
    <row r="3068" s="22" customFormat="1" ht="13.8" x14ac:dyDescent="0.3"/>
    <row r="3069" s="22" customFormat="1" ht="13.8" x14ac:dyDescent="0.3"/>
    <row r="3070" s="22" customFormat="1" ht="13.8" x14ac:dyDescent="0.3"/>
    <row r="3071" s="22" customFormat="1" ht="13.8" x14ac:dyDescent="0.3"/>
    <row r="3072" s="22" customFormat="1" ht="13.8" x14ac:dyDescent="0.3"/>
    <row r="3073" s="22" customFormat="1" ht="13.8" x14ac:dyDescent="0.3"/>
    <row r="3074" s="22" customFormat="1" ht="13.8" x14ac:dyDescent="0.3"/>
    <row r="3075" s="22" customFormat="1" ht="13.8" x14ac:dyDescent="0.3"/>
    <row r="3076" s="22" customFormat="1" ht="13.8" x14ac:dyDescent="0.3"/>
    <row r="3077" s="22" customFormat="1" ht="13.8" x14ac:dyDescent="0.3"/>
    <row r="3078" s="22" customFormat="1" ht="13.8" x14ac:dyDescent="0.3"/>
    <row r="3079" s="22" customFormat="1" ht="13.8" x14ac:dyDescent="0.3"/>
    <row r="3080" s="22" customFormat="1" ht="13.8" x14ac:dyDescent="0.3"/>
    <row r="3081" s="22" customFormat="1" ht="13.8" x14ac:dyDescent="0.3"/>
    <row r="3082" s="22" customFormat="1" ht="13.8" x14ac:dyDescent="0.3"/>
    <row r="3083" s="22" customFormat="1" ht="13.8" x14ac:dyDescent="0.3"/>
    <row r="3084" s="22" customFormat="1" ht="13.8" x14ac:dyDescent="0.3"/>
    <row r="3085" s="22" customFormat="1" ht="13.8" x14ac:dyDescent="0.3"/>
    <row r="3086" s="22" customFormat="1" ht="13.8" x14ac:dyDescent="0.3"/>
    <row r="3087" s="22" customFormat="1" ht="13.8" x14ac:dyDescent="0.3"/>
    <row r="3088" s="22" customFormat="1" ht="13.8" x14ac:dyDescent="0.3"/>
    <row r="3089" s="22" customFormat="1" ht="13.8" x14ac:dyDescent="0.3"/>
    <row r="3090" s="22" customFormat="1" ht="13.8" x14ac:dyDescent="0.3"/>
    <row r="3091" s="22" customFormat="1" ht="13.8" x14ac:dyDescent="0.3"/>
    <row r="3092" s="22" customFormat="1" ht="13.8" x14ac:dyDescent="0.3"/>
    <row r="3093" s="22" customFormat="1" ht="13.8" x14ac:dyDescent="0.3"/>
    <row r="3094" s="22" customFormat="1" ht="13.8" x14ac:dyDescent="0.3"/>
    <row r="3095" s="22" customFormat="1" ht="13.8" x14ac:dyDescent="0.3"/>
    <row r="3096" s="22" customFormat="1" ht="13.8" x14ac:dyDescent="0.3"/>
    <row r="3097" s="22" customFormat="1" ht="13.8" x14ac:dyDescent="0.3"/>
    <row r="3098" s="22" customFormat="1" ht="13.8" x14ac:dyDescent="0.3"/>
    <row r="3099" s="22" customFormat="1" ht="13.8" x14ac:dyDescent="0.3"/>
    <row r="3100" s="22" customFormat="1" ht="13.8" x14ac:dyDescent="0.3"/>
    <row r="3101" s="22" customFormat="1" ht="13.8" x14ac:dyDescent="0.3"/>
    <row r="3102" s="22" customFormat="1" ht="13.8" x14ac:dyDescent="0.3"/>
    <row r="3103" s="22" customFormat="1" ht="13.8" x14ac:dyDescent="0.3"/>
    <row r="3104" s="22" customFormat="1" ht="13.8" x14ac:dyDescent="0.3"/>
    <row r="3105" s="22" customFormat="1" ht="13.8" x14ac:dyDescent="0.3"/>
    <row r="3106" s="22" customFormat="1" ht="13.8" x14ac:dyDescent="0.3"/>
    <row r="3107" s="22" customFormat="1" ht="13.8" x14ac:dyDescent="0.3"/>
    <row r="3108" s="22" customFormat="1" ht="13.8" x14ac:dyDescent="0.3"/>
    <row r="3109" s="22" customFormat="1" ht="13.8" x14ac:dyDescent="0.3"/>
    <row r="3110" s="22" customFormat="1" ht="13.8" x14ac:dyDescent="0.3"/>
    <row r="3111" s="22" customFormat="1" ht="13.8" x14ac:dyDescent="0.3"/>
    <row r="3112" s="22" customFormat="1" ht="13.8" x14ac:dyDescent="0.3"/>
    <row r="3113" s="22" customFormat="1" ht="13.8" x14ac:dyDescent="0.3"/>
    <row r="3114" s="22" customFormat="1" ht="13.8" x14ac:dyDescent="0.3"/>
    <row r="3115" s="22" customFormat="1" ht="13.8" x14ac:dyDescent="0.3"/>
    <row r="3116" s="22" customFormat="1" ht="13.8" x14ac:dyDescent="0.3"/>
    <row r="3117" s="22" customFormat="1" ht="13.8" x14ac:dyDescent="0.3"/>
    <row r="3118" s="22" customFormat="1" ht="13.8" x14ac:dyDescent="0.3"/>
    <row r="3119" s="22" customFormat="1" ht="13.8" x14ac:dyDescent="0.3"/>
    <row r="3120" s="22" customFormat="1" ht="13.8" x14ac:dyDescent="0.3"/>
    <row r="3121" s="22" customFormat="1" ht="13.8" x14ac:dyDescent="0.3"/>
    <row r="3122" s="22" customFormat="1" ht="13.8" x14ac:dyDescent="0.3"/>
    <row r="3123" s="22" customFormat="1" ht="13.8" x14ac:dyDescent="0.3"/>
    <row r="3124" s="22" customFormat="1" ht="13.8" x14ac:dyDescent="0.3"/>
    <row r="3125" s="22" customFormat="1" ht="13.8" x14ac:dyDescent="0.3"/>
    <row r="3126" s="22" customFormat="1" ht="13.8" x14ac:dyDescent="0.3"/>
    <row r="3127" s="22" customFormat="1" ht="13.8" x14ac:dyDescent="0.3"/>
    <row r="3128" s="22" customFormat="1" ht="13.8" x14ac:dyDescent="0.3"/>
    <row r="3129" s="22" customFormat="1" ht="13.8" x14ac:dyDescent="0.3"/>
    <row r="3130" s="22" customFormat="1" ht="13.8" x14ac:dyDescent="0.3"/>
    <row r="3131" s="22" customFormat="1" ht="13.8" x14ac:dyDescent="0.3"/>
    <row r="3132" s="22" customFormat="1" ht="13.8" x14ac:dyDescent="0.3"/>
    <row r="3133" s="22" customFormat="1" ht="13.8" x14ac:dyDescent="0.3"/>
    <row r="3134" s="22" customFormat="1" ht="13.8" x14ac:dyDescent="0.3"/>
    <row r="3135" s="22" customFormat="1" ht="13.8" x14ac:dyDescent="0.3"/>
    <row r="3136" s="22" customFormat="1" ht="13.8" x14ac:dyDescent="0.3"/>
    <row r="3137" s="22" customFormat="1" ht="13.8" x14ac:dyDescent="0.3"/>
    <row r="3138" s="22" customFormat="1" ht="13.8" x14ac:dyDescent="0.3"/>
    <row r="3139" s="22" customFormat="1" ht="13.8" x14ac:dyDescent="0.3"/>
    <row r="3140" s="22" customFormat="1" ht="13.8" x14ac:dyDescent="0.3"/>
    <row r="3141" s="22" customFormat="1" ht="13.8" x14ac:dyDescent="0.3"/>
    <row r="3142" s="22" customFormat="1" ht="13.8" x14ac:dyDescent="0.3"/>
    <row r="3143" s="22" customFormat="1" ht="13.8" x14ac:dyDescent="0.3"/>
    <row r="3144" s="22" customFormat="1" ht="13.8" x14ac:dyDescent="0.3"/>
    <row r="3145" s="22" customFormat="1" ht="13.8" x14ac:dyDescent="0.3"/>
    <row r="3146" s="22" customFormat="1" ht="13.8" x14ac:dyDescent="0.3"/>
    <row r="3147" s="22" customFormat="1" ht="13.8" x14ac:dyDescent="0.3"/>
    <row r="3148" s="22" customFormat="1" ht="13.8" x14ac:dyDescent="0.3"/>
    <row r="3149" s="22" customFormat="1" ht="13.8" x14ac:dyDescent="0.3"/>
    <row r="3150" s="22" customFormat="1" ht="13.8" x14ac:dyDescent="0.3"/>
    <row r="3151" s="22" customFormat="1" ht="13.8" x14ac:dyDescent="0.3"/>
    <row r="3152" s="22" customFormat="1" ht="13.8" x14ac:dyDescent="0.3"/>
    <row r="3153" s="22" customFormat="1" ht="13.8" x14ac:dyDescent="0.3"/>
    <row r="3154" s="22" customFormat="1" ht="13.8" x14ac:dyDescent="0.3"/>
    <row r="3155" s="22" customFormat="1" ht="13.8" x14ac:dyDescent="0.3"/>
    <row r="3156" s="22" customFormat="1" ht="13.8" x14ac:dyDescent="0.3"/>
    <row r="3157" s="22" customFormat="1" ht="13.8" x14ac:dyDescent="0.3"/>
    <row r="3158" s="22" customFormat="1" ht="13.8" x14ac:dyDescent="0.3"/>
    <row r="3159" s="22" customFormat="1" ht="13.8" x14ac:dyDescent="0.3"/>
    <row r="3160" s="22" customFormat="1" ht="13.8" x14ac:dyDescent="0.3"/>
    <row r="3161" s="22" customFormat="1" ht="13.8" x14ac:dyDescent="0.3"/>
    <row r="3162" s="22" customFormat="1" ht="13.8" x14ac:dyDescent="0.3"/>
    <row r="3163" s="22" customFormat="1" ht="13.8" x14ac:dyDescent="0.3"/>
    <row r="3164" s="22" customFormat="1" ht="13.8" x14ac:dyDescent="0.3"/>
    <row r="3165" s="22" customFormat="1" ht="13.8" x14ac:dyDescent="0.3"/>
    <row r="3166" s="22" customFormat="1" ht="13.8" x14ac:dyDescent="0.3"/>
    <row r="3167" s="22" customFormat="1" ht="13.8" x14ac:dyDescent="0.3"/>
    <row r="3168" s="22" customFormat="1" ht="13.8" x14ac:dyDescent="0.3"/>
    <row r="3169" s="22" customFormat="1" ht="13.8" x14ac:dyDescent="0.3"/>
    <row r="3170" s="22" customFormat="1" ht="13.8" x14ac:dyDescent="0.3"/>
    <row r="3171" s="22" customFormat="1" ht="13.8" x14ac:dyDescent="0.3"/>
    <row r="3172" s="22" customFormat="1" ht="13.8" x14ac:dyDescent="0.3"/>
    <row r="3173" s="22" customFormat="1" ht="13.8" x14ac:dyDescent="0.3"/>
    <row r="3174" s="22" customFormat="1" ht="13.8" x14ac:dyDescent="0.3"/>
    <row r="3175" s="22" customFormat="1" ht="13.8" x14ac:dyDescent="0.3"/>
    <row r="3176" s="22" customFormat="1" ht="13.8" x14ac:dyDescent="0.3"/>
    <row r="3177" s="22" customFormat="1" ht="13.8" x14ac:dyDescent="0.3"/>
    <row r="3178" s="22" customFormat="1" ht="13.8" x14ac:dyDescent="0.3"/>
    <row r="3179" s="22" customFormat="1" ht="13.8" x14ac:dyDescent="0.3"/>
    <row r="3180" s="22" customFormat="1" ht="13.8" x14ac:dyDescent="0.3"/>
    <row r="3181" s="22" customFormat="1" ht="13.8" x14ac:dyDescent="0.3"/>
    <row r="3182" s="22" customFormat="1" ht="13.8" x14ac:dyDescent="0.3"/>
    <row r="3183" s="22" customFormat="1" ht="13.8" x14ac:dyDescent="0.3"/>
    <row r="3184" s="22" customFormat="1" ht="13.8" x14ac:dyDescent="0.3"/>
    <row r="3185" s="22" customFormat="1" ht="13.8" x14ac:dyDescent="0.3"/>
    <row r="3186" s="22" customFormat="1" ht="13.8" x14ac:dyDescent="0.3"/>
    <row r="3187" s="22" customFormat="1" ht="13.8" x14ac:dyDescent="0.3"/>
    <row r="3188" s="22" customFormat="1" ht="13.8" x14ac:dyDescent="0.3"/>
    <row r="3189" s="22" customFormat="1" ht="13.8" x14ac:dyDescent="0.3"/>
    <row r="3190" s="22" customFormat="1" ht="13.8" x14ac:dyDescent="0.3"/>
    <row r="3191" s="22" customFormat="1" ht="13.8" x14ac:dyDescent="0.3"/>
    <row r="3192" s="22" customFormat="1" ht="13.8" x14ac:dyDescent="0.3"/>
    <row r="3193" s="22" customFormat="1" ht="13.8" x14ac:dyDescent="0.3"/>
    <row r="3194" s="22" customFormat="1" ht="13.8" x14ac:dyDescent="0.3"/>
    <row r="3195" s="22" customFormat="1" ht="13.8" x14ac:dyDescent="0.3"/>
    <row r="3196" s="22" customFormat="1" ht="13.8" x14ac:dyDescent="0.3"/>
    <row r="3197" s="22" customFormat="1" ht="13.8" x14ac:dyDescent="0.3"/>
    <row r="3198" s="22" customFormat="1" ht="13.8" x14ac:dyDescent="0.3"/>
    <row r="3199" s="22" customFormat="1" ht="13.8" x14ac:dyDescent="0.3"/>
    <row r="3200" s="22" customFormat="1" ht="13.8" x14ac:dyDescent="0.3"/>
    <row r="3201" s="22" customFormat="1" ht="13.8" x14ac:dyDescent="0.3"/>
    <row r="3202" s="22" customFormat="1" ht="13.8" x14ac:dyDescent="0.3"/>
    <row r="3203" s="22" customFormat="1" ht="13.8" x14ac:dyDescent="0.3"/>
    <row r="3204" s="22" customFormat="1" ht="13.8" x14ac:dyDescent="0.3"/>
    <row r="3205" s="22" customFormat="1" ht="13.8" x14ac:dyDescent="0.3"/>
    <row r="3206" s="22" customFormat="1" ht="13.8" x14ac:dyDescent="0.3"/>
    <row r="3207" s="22" customFormat="1" ht="13.8" x14ac:dyDescent="0.3"/>
    <row r="3208" s="22" customFormat="1" ht="13.8" x14ac:dyDescent="0.3"/>
    <row r="3209" s="22" customFormat="1" ht="13.8" x14ac:dyDescent="0.3"/>
    <row r="3210" s="22" customFormat="1" ht="13.8" x14ac:dyDescent="0.3"/>
    <row r="3211" s="22" customFormat="1" ht="13.8" x14ac:dyDescent="0.3"/>
    <row r="3212" s="22" customFormat="1" ht="13.8" x14ac:dyDescent="0.3"/>
    <row r="3213" s="22" customFormat="1" ht="13.8" x14ac:dyDescent="0.3"/>
    <row r="3214" s="22" customFormat="1" ht="13.8" x14ac:dyDescent="0.3"/>
    <row r="3215" s="22" customFormat="1" ht="13.8" x14ac:dyDescent="0.3"/>
    <row r="3216" s="22" customFormat="1" ht="13.8" x14ac:dyDescent="0.3"/>
    <row r="3217" s="22" customFormat="1" ht="13.8" x14ac:dyDescent="0.3"/>
    <row r="3218" s="22" customFormat="1" ht="13.8" x14ac:dyDescent="0.3"/>
    <row r="3219" s="22" customFormat="1" ht="13.8" x14ac:dyDescent="0.3"/>
    <row r="3220" s="22" customFormat="1" ht="13.8" x14ac:dyDescent="0.3"/>
    <row r="3221" s="22" customFormat="1" ht="13.8" x14ac:dyDescent="0.3"/>
    <row r="3222" s="22" customFormat="1" ht="13.8" x14ac:dyDescent="0.3"/>
    <row r="3223" s="22" customFormat="1" ht="13.8" x14ac:dyDescent="0.3"/>
    <row r="3224" s="22" customFormat="1" ht="13.8" x14ac:dyDescent="0.3"/>
    <row r="3225" s="22" customFormat="1" ht="13.8" x14ac:dyDescent="0.3"/>
    <row r="3226" s="22" customFormat="1" ht="13.8" x14ac:dyDescent="0.3"/>
    <row r="3227" s="22" customFormat="1" ht="13.8" x14ac:dyDescent="0.3"/>
    <row r="3228" s="22" customFormat="1" ht="13.8" x14ac:dyDescent="0.3"/>
    <row r="3229" s="22" customFormat="1" ht="13.8" x14ac:dyDescent="0.3"/>
    <row r="3230" s="22" customFormat="1" ht="13.8" x14ac:dyDescent="0.3"/>
    <row r="3231" s="22" customFormat="1" ht="13.8" x14ac:dyDescent="0.3"/>
    <row r="3232" s="22" customFormat="1" ht="13.8" x14ac:dyDescent="0.3"/>
    <row r="3233" s="22" customFormat="1" ht="13.8" x14ac:dyDescent="0.3"/>
    <row r="3234" s="22" customFormat="1" ht="13.8" x14ac:dyDescent="0.3"/>
    <row r="3235" s="22" customFormat="1" ht="13.8" x14ac:dyDescent="0.3"/>
    <row r="3236" s="22" customFormat="1" ht="13.8" x14ac:dyDescent="0.3"/>
    <row r="3237" s="22" customFormat="1" ht="13.8" x14ac:dyDescent="0.3"/>
    <row r="3238" s="22" customFormat="1" ht="13.8" x14ac:dyDescent="0.3"/>
    <row r="3239" s="22" customFormat="1" ht="13.8" x14ac:dyDescent="0.3"/>
    <row r="3240" s="22" customFormat="1" ht="13.8" x14ac:dyDescent="0.3"/>
    <row r="3241" s="22" customFormat="1" ht="13.8" x14ac:dyDescent="0.3"/>
    <row r="3242" s="22" customFormat="1" ht="13.8" x14ac:dyDescent="0.3"/>
    <row r="3243" s="22" customFormat="1" ht="13.8" x14ac:dyDescent="0.3"/>
    <row r="3244" s="22" customFormat="1" ht="13.8" x14ac:dyDescent="0.3"/>
    <row r="3245" s="22" customFormat="1" ht="13.8" x14ac:dyDescent="0.3"/>
    <row r="3246" s="22" customFormat="1" ht="13.8" x14ac:dyDescent="0.3"/>
    <row r="3247" s="22" customFormat="1" ht="13.8" x14ac:dyDescent="0.3"/>
    <row r="3248" s="22" customFormat="1" ht="13.8" x14ac:dyDescent="0.3"/>
    <row r="3249" s="22" customFormat="1" ht="13.8" x14ac:dyDescent="0.3"/>
    <row r="3250" s="22" customFormat="1" ht="13.8" x14ac:dyDescent="0.3"/>
    <row r="3251" s="22" customFormat="1" ht="13.8" x14ac:dyDescent="0.3"/>
    <row r="3252" s="22" customFormat="1" ht="13.8" x14ac:dyDescent="0.3"/>
    <row r="3253" s="22" customFormat="1" ht="13.8" x14ac:dyDescent="0.3"/>
    <row r="3254" s="22" customFormat="1" ht="13.8" x14ac:dyDescent="0.3"/>
    <row r="3255" s="22" customFormat="1" ht="13.8" x14ac:dyDescent="0.3"/>
    <row r="3256" s="22" customFormat="1" ht="13.8" x14ac:dyDescent="0.3"/>
    <row r="3257" s="22" customFormat="1" ht="13.8" x14ac:dyDescent="0.3"/>
    <row r="3258" s="22" customFormat="1" ht="13.8" x14ac:dyDescent="0.3"/>
    <row r="3259" s="22" customFormat="1" ht="13.8" x14ac:dyDescent="0.3"/>
    <row r="3260" s="22" customFormat="1" ht="13.8" x14ac:dyDescent="0.3"/>
    <row r="3261" s="22" customFormat="1" ht="13.8" x14ac:dyDescent="0.3"/>
    <row r="3262" s="22" customFormat="1" ht="13.8" x14ac:dyDescent="0.3"/>
    <row r="3263" s="22" customFormat="1" ht="13.8" x14ac:dyDescent="0.3"/>
    <row r="3264" s="22" customFormat="1" ht="13.8" x14ac:dyDescent="0.3"/>
    <row r="3265" s="22" customFormat="1" ht="13.8" x14ac:dyDescent="0.3"/>
    <row r="3266" s="22" customFormat="1" ht="13.8" x14ac:dyDescent="0.3"/>
    <row r="3267" s="22" customFormat="1" ht="13.8" x14ac:dyDescent="0.3"/>
    <row r="3268" s="22" customFormat="1" ht="13.8" x14ac:dyDescent="0.3"/>
    <row r="3269" s="22" customFormat="1" ht="13.8" x14ac:dyDescent="0.3"/>
    <row r="3270" s="22" customFormat="1" ht="13.8" x14ac:dyDescent="0.3"/>
    <row r="3271" s="22" customFormat="1" ht="13.8" x14ac:dyDescent="0.3"/>
    <row r="3272" s="22" customFormat="1" ht="13.8" x14ac:dyDescent="0.3"/>
    <row r="3273" s="22" customFormat="1" ht="13.8" x14ac:dyDescent="0.3"/>
    <row r="3274" s="22" customFormat="1" ht="13.8" x14ac:dyDescent="0.3"/>
    <row r="3275" s="22" customFormat="1" ht="13.8" x14ac:dyDescent="0.3"/>
    <row r="3276" s="22" customFormat="1" ht="13.8" x14ac:dyDescent="0.3"/>
    <row r="3277" s="22" customFormat="1" ht="13.8" x14ac:dyDescent="0.3"/>
    <row r="3278" s="22" customFormat="1" ht="13.8" x14ac:dyDescent="0.3"/>
    <row r="3279" s="22" customFormat="1" ht="13.8" x14ac:dyDescent="0.3"/>
    <row r="3280" s="22" customFormat="1" ht="13.8" x14ac:dyDescent="0.3"/>
    <row r="3281" s="22" customFormat="1" ht="13.8" x14ac:dyDescent="0.3"/>
    <row r="3282" s="22" customFormat="1" ht="13.8" x14ac:dyDescent="0.3"/>
    <row r="3283" s="22" customFormat="1" ht="13.8" x14ac:dyDescent="0.3"/>
    <row r="3284" s="22" customFormat="1" ht="13.8" x14ac:dyDescent="0.3"/>
    <row r="3285" s="22" customFormat="1" ht="13.8" x14ac:dyDescent="0.3"/>
    <row r="3286" s="22" customFormat="1" ht="13.8" x14ac:dyDescent="0.3"/>
    <row r="3287" s="22" customFormat="1" ht="13.8" x14ac:dyDescent="0.3"/>
    <row r="3288" s="22" customFormat="1" ht="13.8" x14ac:dyDescent="0.3"/>
    <row r="3289" s="22" customFormat="1" ht="13.8" x14ac:dyDescent="0.3"/>
    <row r="3290" s="22" customFormat="1" ht="13.8" x14ac:dyDescent="0.3"/>
    <row r="3291" s="22" customFormat="1" ht="13.8" x14ac:dyDescent="0.3"/>
    <row r="3292" s="22" customFormat="1" ht="13.8" x14ac:dyDescent="0.3"/>
    <row r="3293" s="22" customFormat="1" ht="13.8" x14ac:dyDescent="0.3"/>
    <row r="3294" s="22" customFormat="1" ht="13.8" x14ac:dyDescent="0.3"/>
    <row r="3295" s="22" customFormat="1" ht="13.8" x14ac:dyDescent="0.3"/>
    <row r="3296" s="22" customFormat="1" ht="13.8" x14ac:dyDescent="0.3"/>
    <row r="3297" s="22" customFormat="1" ht="13.8" x14ac:dyDescent="0.3"/>
    <row r="3298" s="22" customFormat="1" ht="13.8" x14ac:dyDescent="0.3"/>
    <row r="3299" s="22" customFormat="1" ht="13.8" x14ac:dyDescent="0.3"/>
    <row r="3300" s="22" customFormat="1" ht="13.8" x14ac:dyDescent="0.3"/>
    <row r="3301" s="22" customFormat="1" ht="13.8" x14ac:dyDescent="0.3"/>
    <row r="3302" s="22" customFormat="1" ht="13.8" x14ac:dyDescent="0.3"/>
    <row r="3303" s="22" customFormat="1" ht="13.8" x14ac:dyDescent="0.3"/>
    <row r="3304" s="22" customFormat="1" ht="13.8" x14ac:dyDescent="0.3"/>
    <row r="3305" s="22" customFormat="1" ht="13.8" x14ac:dyDescent="0.3"/>
    <row r="3306" s="22" customFormat="1" ht="13.8" x14ac:dyDescent="0.3"/>
    <row r="3307" s="22" customFormat="1" ht="13.8" x14ac:dyDescent="0.3"/>
    <row r="3308" s="22" customFormat="1" ht="13.8" x14ac:dyDescent="0.3"/>
    <row r="3309" s="22" customFormat="1" ht="13.8" x14ac:dyDescent="0.3"/>
    <row r="3310" s="22" customFormat="1" ht="13.8" x14ac:dyDescent="0.3"/>
    <row r="3311" s="22" customFormat="1" ht="13.8" x14ac:dyDescent="0.3"/>
    <row r="3312" s="22" customFormat="1" ht="13.8" x14ac:dyDescent="0.3"/>
    <row r="3313" s="22" customFormat="1" ht="13.8" x14ac:dyDescent="0.3"/>
    <row r="3314" s="22" customFormat="1" ht="13.8" x14ac:dyDescent="0.3"/>
    <row r="3315" s="22" customFormat="1" ht="13.8" x14ac:dyDescent="0.3"/>
    <row r="3316" s="22" customFormat="1" ht="13.8" x14ac:dyDescent="0.3"/>
    <row r="3317" s="22" customFormat="1" ht="13.8" x14ac:dyDescent="0.3"/>
    <row r="3318" s="22" customFormat="1" ht="13.8" x14ac:dyDescent="0.3"/>
    <row r="3319" s="22" customFormat="1" ht="13.8" x14ac:dyDescent="0.3"/>
    <row r="3320" s="22" customFormat="1" ht="13.8" x14ac:dyDescent="0.3"/>
    <row r="3321" s="22" customFormat="1" ht="13.8" x14ac:dyDescent="0.3"/>
    <row r="3322" s="22" customFormat="1" ht="13.8" x14ac:dyDescent="0.3"/>
    <row r="3323" s="22" customFormat="1" ht="13.8" x14ac:dyDescent="0.3"/>
    <row r="3324" s="22" customFormat="1" ht="13.8" x14ac:dyDescent="0.3"/>
    <row r="3325" s="22" customFormat="1" ht="13.8" x14ac:dyDescent="0.3"/>
    <row r="3326" s="22" customFormat="1" ht="13.8" x14ac:dyDescent="0.3"/>
    <row r="3327" s="22" customFormat="1" ht="13.8" x14ac:dyDescent="0.3"/>
    <row r="3328" s="22" customFormat="1" ht="13.8" x14ac:dyDescent="0.3"/>
    <row r="3329" s="22" customFormat="1" ht="13.8" x14ac:dyDescent="0.3"/>
    <row r="3330" s="22" customFormat="1" ht="13.8" x14ac:dyDescent="0.3"/>
    <row r="3331" s="22" customFormat="1" ht="13.8" x14ac:dyDescent="0.3"/>
    <row r="3332" s="22" customFormat="1" ht="13.8" x14ac:dyDescent="0.3"/>
    <row r="3333" s="22" customFormat="1" ht="13.8" x14ac:dyDescent="0.3"/>
    <row r="3334" s="22" customFormat="1" ht="13.8" x14ac:dyDescent="0.3"/>
    <row r="3335" s="22" customFormat="1" ht="13.8" x14ac:dyDescent="0.3"/>
    <row r="3336" s="22" customFormat="1" ht="13.8" x14ac:dyDescent="0.3"/>
    <row r="3337" s="22" customFormat="1" ht="13.8" x14ac:dyDescent="0.3"/>
    <row r="3338" s="22" customFormat="1" ht="13.8" x14ac:dyDescent="0.3"/>
    <row r="3339" s="22" customFormat="1" ht="13.8" x14ac:dyDescent="0.3"/>
    <row r="3340" s="22" customFormat="1" ht="13.8" x14ac:dyDescent="0.3"/>
    <row r="3341" s="22" customFormat="1" ht="13.8" x14ac:dyDescent="0.3"/>
    <row r="3342" s="22" customFormat="1" ht="13.8" x14ac:dyDescent="0.3"/>
    <row r="3343" s="22" customFormat="1" ht="13.8" x14ac:dyDescent="0.3"/>
    <row r="3344" s="22" customFormat="1" ht="13.8" x14ac:dyDescent="0.3"/>
    <row r="3345" s="22" customFormat="1" ht="13.8" x14ac:dyDescent="0.3"/>
    <row r="3346" s="22" customFormat="1" ht="13.8" x14ac:dyDescent="0.3"/>
    <row r="3347" s="22" customFormat="1" ht="13.8" x14ac:dyDescent="0.3"/>
    <row r="3348" s="22" customFormat="1" ht="13.8" x14ac:dyDescent="0.3"/>
    <row r="3349" s="22" customFormat="1" ht="13.8" x14ac:dyDescent="0.3"/>
    <row r="3350" s="22" customFormat="1" ht="13.8" x14ac:dyDescent="0.3"/>
    <row r="3351" s="22" customFormat="1" ht="13.8" x14ac:dyDescent="0.3"/>
    <row r="3352" s="22" customFormat="1" ht="13.8" x14ac:dyDescent="0.3"/>
    <row r="3353" s="22" customFormat="1" ht="13.8" x14ac:dyDescent="0.3"/>
    <row r="3354" s="22" customFormat="1" ht="13.8" x14ac:dyDescent="0.3"/>
    <row r="3355" s="22" customFormat="1" ht="13.8" x14ac:dyDescent="0.3"/>
    <row r="3356" s="22" customFormat="1" ht="13.8" x14ac:dyDescent="0.3"/>
    <row r="3357" s="22" customFormat="1" ht="13.8" x14ac:dyDescent="0.3"/>
    <row r="3358" s="22" customFormat="1" ht="13.8" x14ac:dyDescent="0.3"/>
    <row r="3359" s="22" customFormat="1" ht="13.8" x14ac:dyDescent="0.3"/>
    <row r="3360" s="22" customFormat="1" ht="13.8" x14ac:dyDescent="0.3"/>
    <row r="3361" s="22" customFormat="1" ht="13.8" x14ac:dyDescent="0.3"/>
    <row r="3362" s="22" customFormat="1" ht="13.8" x14ac:dyDescent="0.3"/>
    <row r="3363" s="22" customFormat="1" ht="13.8" x14ac:dyDescent="0.3"/>
    <row r="3364" s="22" customFormat="1" ht="13.8" x14ac:dyDescent="0.3"/>
    <row r="3365" s="22" customFormat="1" ht="13.8" x14ac:dyDescent="0.3"/>
    <row r="3366" s="22" customFormat="1" ht="13.8" x14ac:dyDescent="0.3"/>
    <row r="3367" s="22" customFormat="1" ht="13.8" x14ac:dyDescent="0.3"/>
    <row r="3368" s="22" customFormat="1" ht="13.8" x14ac:dyDescent="0.3"/>
    <row r="3369" s="22" customFormat="1" ht="13.8" x14ac:dyDescent="0.3"/>
    <row r="3370" s="22" customFormat="1" ht="13.8" x14ac:dyDescent="0.3"/>
    <row r="3371" s="22" customFormat="1" ht="13.8" x14ac:dyDescent="0.3"/>
    <row r="3372" s="22" customFormat="1" ht="13.8" x14ac:dyDescent="0.3"/>
    <row r="3373" s="22" customFormat="1" ht="13.8" x14ac:dyDescent="0.3"/>
    <row r="3374" s="22" customFormat="1" ht="13.8" x14ac:dyDescent="0.3"/>
    <row r="3375" s="22" customFormat="1" ht="13.8" x14ac:dyDescent="0.3"/>
    <row r="3376" s="22" customFormat="1" ht="13.8" x14ac:dyDescent="0.3"/>
    <row r="3377" s="22" customFormat="1" ht="13.8" x14ac:dyDescent="0.3"/>
    <row r="3378" s="22" customFormat="1" ht="13.8" x14ac:dyDescent="0.3"/>
    <row r="3379" s="22" customFormat="1" ht="13.8" x14ac:dyDescent="0.3"/>
    <row r="3380" s="22" customFormat="1" ht="13.8" x14ac:dyDescent="0.3"/>
    <row r="3381" s="22" customFormat="1" ht="13.8" x14ac:dyDescent="0.3"/>
    <row r="3382" s="22" customFormat="1" ht="13.8" x14ac:dyDescent="0.3"/>
    <row r="3383" s="22" customFormat="1" ht="13.8" x14ac:dyDescent="0.3"/>
    <row r="3384" s="22" customFormat="1" ht="13.8" x14ac:dyDescent="0.3"/>
    <row r="3385" s="22" customFormat="1" ht="13.8" x14ac:dyDescent="0.3"/>
    <row r="3386" s="22" customFormat="1" ht="13.8" x14ac:dyDescent="0.3"/>
    <row r="3387" s="22" customFormat="1" ht="13.8" x14ac:dyDescent="0.3"/>
    <row r="3388" s="22" customFormat="1" ht="13.8" x14ac:dyDescent="0.3"/>
    <row r="3389" s="22" customFormat="1" ht="13.8" x14ac:dyDescent="0.3"/>
    <row r="3390" s="22" customFormat="1" ht="13.8" x14ac:dyDescent="0.3"/>
    <row r="3391" s="22" customFormat="1" ht="13.8" x14ac:dyDescent="0.3"/>
    <row r="3392" s="22" customFormat="1" ht="13.8" x14ac:dyDescent="0.3"/>
    <row r="3393" s="22" customFormat="1" ht="13.8" x14ac:dyDescent="0.3"/>
    <row r="3394" s="22" customFormat="1" ht="13.8" x14ac:dyDescent="0.3"/>
    <row r="3395" s="22" customFormat="1" ht="13.8" x14ac:dyDescent="0.3"/>
    <row r="3396" s="22" customFormat="1" ht="13.8" x14ac:dyDescent="0.3"/>
    <row r="3397" s="22" customFormat="1" ht="13.8" x14ac:dyDescent="0.3"/>
    <row r="3398" s="22" customFormat="1" ht="13.8" x14ac:dyDescent="0.3"/>
    <row r="3399" s="22" customFormat="1" ht="13.8" x14ac:dyDescent="0.3"/>
    <row r="3400" s="22" customFormat="1" ht="13.8" x14ac:dyDescent="0.3"/>
    <row r="3401" s="22" customFormat="1" ht="13.8" x14ac:dyDescent="0.3"/>
    <row r="3402" s="22" customFormat="1" ht="13.8" x14ac:dyDescent="0.3"/>
    <row r="3403" s="22" customFormat="1" ht="13.8" x14ac:dyDescent="0.3"/>
    <row r="3404" s="22" customFormat="1" ht="13.8" x14ac:dyDescent="0.3"/>
    <row r="3405" s="22" customFormat="1" ht="13.8" x14ac:dyDescent="0.3"/>
    <row r="3406" s="22" customFormat="1" ht="13.8" x14ac:dyDescent="0.3"/>
    <row r="3407" s="22" customFormat="1" ht="13.8" x14ac:dyDescent="0.3"/>
    <row r="3408" s="22" customFormat="1" ht="13.8" x14ac:dyDescent="0.3"/>
    <row r="3409" s="22" customFormat="1" ht="13.8" x14ac:dyDescent="0.3"/>
    <row r="3410" s="22" customFormat="1" ht="13.8" x14ac:dyDescent="0.3"/>
    <row r="3411" s="22" customFormat="1" ht="13.8" x14ac:dyDescent="0.3"/>
    <row r="3412" s="22" customFormat="1" ht="13.8" x14ac:dyDescent="0.3"/>
    <row r="3413" s="22" customFormat="1" ht="13.8" x14ac:dyDescent="0.3"/>
    <row r="3414" s="22" customFormat="1" ht="13.8" x14ac:dyDescent="0.3"/>
    <row r="3415" s="22" customFormat="1" ht="13.8" x14ac:dyDescent="0.3"/>
    <row r="3416" s="22" customFormat="1" ht="13.8" x14ac:dyDescent="0.3"/>
    <row r="3417" s="22" customFormat="1" ht="13.8" x14ac:dyDescent="0.3"/>
    <row r="3418" s="22" customFormat="1" ht="13.8" x14ac:dyDescent="0.3"/>
    <row r="3419" s="22" customFormat="1" ht="13.8" x14ac:dyDescent="0.3"/>
    <row r="3420" s="22" customFormat="1" ht="13.8" x14ac:dyDescent="0.3"/>
    <row r="3421" s="22" customFormat="1" ht="13.8" x14ac:dyDescent="0.3"/>
    <row r="3422" s="22" customFormat="1" ht="13.8" x14ac:dyDescent="0.3"/>
    <row r="3423" s="22" customFormat="1" ht="13.8" x14ac:dyDescent="0.3"/>
    <row r="3424" s="22" customFormat="1" ht="13.8" x14ac:dyDescent="0.3"/>
    <row r="3425" s="22" customFormat="1" ht="13.8" x14ac:dyDescent="0.3"/>
    <row r="3426" s="22" customFormat="1" ht="13.8" x14ac:dyDescent="0.3"/>
    <row r="3427" s="22" customFormat="1" ht="13.8" x14ac:dyDescent="0.3"/>
    <row r="3428" s="22" customFormat="1" ht="13.8" x14ac:dyDescent="0.3"/>
    <row r="3429" s="22" customFormat="1" ht="13.8" x14ac:dyDescent="0.3"/>
    <row r="3430" s="22" customFormat="1" ht="13.8" x14ac:dyDescent="0.3"/>
    <row r="3431" s="22" customFormat="1" ht="13.8" x14ac:dyDescent="0.3"/>
    <row r="3432" s="22" customFormat="1" ht="13.8" x14ac:dyDescent="0.3"/>
    <row r="3433" s="22" customFormat="1" ht="13.8" x14ac:dyDescent="0.3"/>
    <row r="3434" s="22" customFormat="1" ht="13.8" x14ac:dyDescent="0.3"/>
    <row r="3435" s="22" customFormat="1" ht="13.8" x14ac:dyDescent="0.3"/>
    <row r="3436" s="22" customFormat="1" ht="13.8" x14ac:dyDescent="0.3"/>
    <row r="3437" s="22" customFormat="1" ht="13.8" x14ac:dyDescent="0.3"/>
    <row r="3438" s="22" customFormat="1" ht="13.8" x14ac:dyDescent="0.3"/>
    <row r="3439" s="22" customFormat="1" ht="13.8" x14ac:dyDescent="0.3"/>
    <row r="3440" s="22" customFormat="1" ht="13.8" x14ac:dyDescent="0.3"/>
    <row r="3441" s="22" customFormat="1" ht="13.8" x14ac:dyDescent="0.3"/>
    <row r="3442" s="22" customFormat="1" ht="13.8" x14ac:dyDescent="0.3"/>
    <row r="3443" s="22" customFormat="1" ht="13.8" x14ac:dyDescent="0.3"/>
    <row r="3444" s="22" customFormat="1" ht="13.8" x14ac:dyDescent="0.3"/>
    <row r="3445" s="22" customFormat="1" ht="13.8" x14ac:dyDescent="0.3"/>
    <row r="3446" s="22" customFormat="1" ht="13.8" x14ac:dyDescent="0.3"/>
    <row r="3447" s="22" customFormat="1" ht="13.8" x14ac:dyDescent="0.3"/>
    <row r="3448" s="22" customFormat="1" ht="13.8" x14ac:dyDescent="0.3"/>
    <row r="3449" s="22" customFormat="1" ht="13.8" x14ac:dyDescent="0.3"/>
    <row r="3450" s="22" customFormat="1" ht="13.8" x14ac:dyDescent="0.3"/>
    <row r="3451" s="22" customFormat="1" ht="13.8" x14ac:dyDescent="0.3"/>
    <row r="3452" s="22" customFormat="1" ht="13.8" x14ac:dyDescent="0.3"/>
    <row r="3453" s="22" customFormat="1" ht="13.8" x14ac:dyDescent="0.3"/>
    <row r="3454" s="22" customFormat="1" ht="13.8" x14ac:dyDescent="0.3"/>
    <row r="3455" s="22" customFormat="1" ht="13.8" x14ac:dyDescent="0.3"/>
    <row r="3456" s="22" customFormat="1" ht="13.8" x14ac:dyDescent="0.3"/>
    <row r="3457" s="22" customFormat="1" ht="13.8" x14ac:dyDescent="0.3"/>
    <row r="3458" s="22" customFormat="1" ht="13.8" x14ac:dyDescent="0.3"/>
    <row r="3459" s="22" customFormat="1" ht="13.8" x14ac:dyDescent="0.3"/>
    <row r="3460" s="22" customFormat="1" ht="13.8" x14ac:dyDescent="0.3"/>
    <row r="3461" s="22" customFormat="1" ht="13.8" x14ac:dyDescent="0.3"/>
    <row r="3462" s="22" customFormat="1" ht="13.8" x14ac:dyDescent="0.3"/>
    <row r="3463" s="22" customFormat="1" ht="13.8" x14ac:dyDescent="0.3"/>
    <row r="3464" s="22" customFormat="1" ht="13.8" x14ac:dyDescent="0.3"/>
    <row r="3465" s="22" customFormat="1" ht="13.8" x14ac:dyDescent="0.3"/>
    <row r="3466" s="22" customFormat="1" ht="13.8" x14ac:dyDescent="0.3"/>
    <row r="3467" s="22" customFormat="1" ht="13.8" x14ac:dyDescent="0.3"/>
    <row r="3468" s="22" customFormat="1" ht="13.8" x14ac:dyDescent="0.3"/>
    <row r="3469" s="22" customFormat="1" ht="13.8" x14ac:dyDescent="0.3"/>
    <row r="3470" s="22" customFormat="1" ht="13.8" x14ac:dyDescent="0.3"/>
    <row r="3471" s="22" customFormat="1" ht="13.8" x14ac:dyDescent="0.3"/>
    <row r="3472" s="22" customFormat="1" ht="13.8" x14ac:dyDescent="0.3"/>
    <row r="3473" s="22" customFormat="1" ht="13.8" x14ac:dyDescent="0.3"/>
    <row r="3474" s="22" customFormat="1" ht="13.8" x14ac:dyDescent="0.3"/>
    <row r="3475" s="22" customFormat="1" ht="13.8" x14ac:dyDescent="0.3"/>
    <row r="3476" s="22" customFormat="1" ht="13.8" x14ac:dyDescent="0.3"/>
    <row r="3477" s="22" customFormat="1" ht="13.8" x14ac:dyDescent="0.3"/>
    <row r="3478" s="22" customFormat="1" ht="13.8" x14ac:dyDescent="0.3"/>
    <row r="3479" s="22" customFormat="1" ht="13.8" x14ac:dyDescent="0.3"/>
    <row r="3480" s="22" customFormat="1" ht="13.8" x14ac:dyDescent="0.3"/>
    <row r="3481" s="22" customFormat="1" ht="13.8" x14ac:dyDescent="0.3"/>
    <row r="3482" s="22" customFormat="1" ht="13.8" x14ac:dyDescent="0.3"/>
    <row r="3483" s="22" customFormat="1" ht="13.8" x14ac:dyDescent="0.3"/>
    <row r="3484" s="22" customFormat="1" ht="13.8" x14ac:dyDescent="0.3"/>
    <row r="3485" s="22" customFormat="1" ht="13.8" x14ac:dyDescent="0.3"/>
    <row r="3486" s="22" customFormat="1" ht="13.8" x14ac:dyDescent="0.3"/>
    <row r="3487" s="22" customFormat="1" ht="13.8" x14ac:dyDescent="0.3"/>
    <row r="3488" s="22" customFormat="1" ht="13.8" x14ac:dyDescent="0.3"/>
    <row r="3489" s="22" customFormat="1" ht="13.8" x14ac:dyDescent="0.3"/>
    <row r="3490" s="22" customFormat="1" ht="13.8" x14ac:dyDescent="0.3"/>
    <row r="3491" s="22" customFormat="1" ht="13.8" x14ac:dyDescent="0.3"/>
    <row r="3492" s="22" customFormat="1" ht="13.8" x14ac:dyDescent="0.3"/>
    <row r="3493" s="22" customFormat="1" ht="13.8" x14ac:dyDescent="0.3"/>
    <row r="3494" s="22" customFormat="1" ht="13.8" x14ac:dyDescent="0.3"/>
    <row r="3495" s="22" customFormat="1" ht="13.8" x14ac:dyDescent="0.3"/>
    <row r="3496" s="22" customFormat="1" ht="13.8" x14ac:dyDescent="0.3"/>
    <row r="3497" s="22" customFormat="1" ht="13.8" x14ac:dyDescent="0.3"/>
    <row r="3498" s="22" customFormat="1" ht="13.8" x14ac:dyDescent="0.3"/>
    <row r="3499" s="22" customFormat="1" ht="13.8" x14ac:dyDescent="0.3"/>
    <row r="3500" s="22" customFormat="1" ht="13.8" x14ac:dyDescent="0.3"/>
    <row r="3501" s="22" customFormat="1" ht="13.8" x14ac:dyDescent="0.3"/>
    <row r="3502" s="22" customFormat="1" ht="13.8" x14ac:dyDescent="0.3"/>
    <row r="3503" s="22" customFormat="1" ht="13.8" x14ac:dyDescent="0.3"/>
    <row r="3504" s="22" customFormat="1" ht="13.8" x14ac:dyDescent="0.3"/>
    <row r="3505" s="22" customFormat="1" ht="13.8" x14ac:dyDescent="0.3"/>
    <row r="3506" s="22" customFormat="1" ht="13.8" x14ac:dyDescent="0.3"/>
    <row r="3507" s="22" customFormat="1" ht="13.8" x14ac:dyDescent="0.3"/>
    <row r="3508" s="22" customFormat="1" ht="13.8" x14ac:dyDescent="0.3"/>
    <row r="3509" s="22" customFormat="1" ht="13.8" x14ac:dyDescent="0.3"/>
    <row r="3510" s="22" customFormat="1" ht="13.8" x14ac:dyDescent="0.3"/>
    <row r="3511" s="22" customFormat="1" ht="13.8" x14ac:dyDescent="0.3"/>
    <row r="3512" s="22" customFormat="1" ht="13.8" x14ac:dyDescent="0.3"/>
    <row r="3513" s="22" customFormat="1" ht="13.8" x14ac:dyDescent="0.3"/>
    <row r="3514" s="22" customFormat="1" ht="13.8" x14ac:dyDescent="0.3"/>
    <row r="3515" s="22" customFormat="1" ht="13.8" x14ac:dyDescent="0.3"/>
    <row r="3516" s="22" customFormat="1" ht="13.8" x14ac:dyDescent="0.3"/>
    <row r="3517" s="22" customFormat="1" ht="13.8" x14ac:dyDescent="0.3"/>
    <row r="3518" s="22" customFormat="1" ht="13.8" x14ac:dyDescent="0.3"/>
    <row r="3519" s="22" customFormat="1" ht="13.8" x14ac:dyDescent="0.3"/>
    <row r="3520" s="22" customFormat="1" ht="13.8" x14ac:dyDescent="0.3"/>
    <row r="3521" s="22" customFormat="1" ht="13.8" x14ac:dyDescent="0.3"/>
    <row r="3522" s="22" customFormat="1" ht="13.8" x14ac:dyDescent="0.3"/>
    <row r="3523" s="22" customFormat="1" ht="13.8" x14ac:dyDescent="0.3"/>
    <row r="3524" s="22" customFormat="1" ht="13.8" x14ac:dyDescent="0.3"/>
    <row r="3525" s="22" customFormat="1" ht="13.8" x14ac:dyDescent="0.3"/>
    <row r="3526" s="22" customFormat="1" ht="13.8" x14ac:dyDescent="0.3"/>
    <row r="3527" s="22" customFormat="1" ht="13.8" x14ac:dyDescent="0.3"/>
    <row r="3528" s="22" customFormat="1" ht="13.8" x14ac:dyDescent="0.3"/>
    <row r="3529" s="22" customFormat="1" ht="13.8" x14ac:dyDescent="0.3"/>
    <row r="3530" s="22" customFormat="1" ht="13.8" x14ac:dyDescent="0.3"/>
    <row r="3531" s="22" customFormat="1" ht="13.8" x14ac:dyDescent="0.3"/>
    <row r="3532" s="22" customFormat="1" ht="13.8" x14ac:dyDescent="0.3"/>
    <row r="3533" s="22" customFormat="1" ht="13.8" x14ac:dyDescent="0.3"/>
    <row r="3534" s="22" customFormat="1" ht="13.8" x14ac:dyDescent="0.3"/>
    <row r="3535" s="22" customFormat="1" ht="13.8" x14ac:dyDescent="0.3"/>
    <row r="3536" s="22" customFormat="1" ht="13.8" x14ac:dyDescent="0.3"/>
    <row r="3537" s="22" customFormat="1" ht="13.8" x14ac:dyDescent="0.3"/>
    <row r="3538" s="22" customFormat="1" ht="13.8" x14ac:dyDescent="0.3"/>
    <row r="3539" s="22" customFormat="1" ht="13.8" x14ac:dyDescent="0.3"/>
    <row r="3540" s="22" customFormat="1" ht="13.8" x14ac:dyDescent="0.3"/>
    <row r="3541" s="22" customFormat="1" ht="13.8" x14ac:dyDescent="0.3"/>
    <row r="3542" s="22" customFormat="1" ht="13.8" x14ac:dyDescent="0.3"/>
    <row r="3543" s="22" customFormat="1" ht="13.8" x14ac:dyDescent="0.3"/>
    <row r="3544" s="22" customFormat="1" ht="13.8" x14ac:dyDescent="0.3"/>
    <row r="3545" s="22" customFormat="1" ht="13.8" x14ac:dyDescent="0.3"/>
    <row r="3546" s="22" customFormat="1" ht="13.8" x14ac:dyDescent="0.3"/>
    <row r="3547" s="22" customFormat="1" ht="13.8" x14ac:dyDescent="0.3"/>
    <row r="3548" s="22" customFormat="1" ht="13.8" x14ac:dyDescent="0.3"/>
    <row r="3549" s="22" customFormat="1" ht="13.8" x14ac:dyDescent="0.3"/>
    <row r="3550" s="22" customFormat="1" ht="13.8" x14ac:dyDescent="0.3"/>
    <row r="3551" s="22" customFormat="1" ht="13.8" x14ac:dyDescent="0.3"/>
    <row r="3552" s="22" customFormat="1" ht="13.8" x14ac:dyDescent="0.3"/>
    <row r="3553" s="22" customFormat="1" ht="13.8" x14ac:dyDescent="0.3"/>
    <row r="3554" s="22" customFormat="1" ht="13.8" x14ac:dyDescent="0.3"/>
    <row r="3555" s="22" customFormat="1" ht="13.8" x14ac:dyDescent="0.3"/>
    <row r="3556" s="22" customFormat="1" ht="13.8" x14ac:dyDescent="0.3"/>
    <row r="3557" s="22" customFormat="1" ht="13.8" x14ac:dyDescent="0.3"/>
    <row r="3558" s="22" customFormat="1" ht="13.8" x14ac:dyDescent="0.3"/>
    <row r="3559" s="22" customFormat="1" ht="13.8" x14ac:dyDescent="0.3"/>
    <row r="3560" s="22" customFormat="1" ht="13.8" x14ac:dyDescent="0.3"/>
    <row r="3561" s="22" customFormat="1" ht="13.8" x14ac:dyDescent="0.3"/>
    <row r="3562" s="22" customFormat="1" ht="13.8" x14ac:dyDescent="0.3"/>
    <row r="3563" s="22" customFormat="1" ht="13.8" x14ac:dyDescent="0.3"/>
    <row r="3564" s="22" customFormat="1" ht="13.8" x14ac:dyDescent="0.3"/>
    <row r="3565" s="22" customFormat="1" ht="13.8" x14ac:dyDescent="0.3"/>
    <row r="3566" s="22" customFormat="1" ht="13.8" x14ac:dyDescent="0.3"/>
    <row r="3567" s="22" customFormat="1" ht="13.8" x14ac:dyDescent="0.3"/>
    <row r="3568" s="22" customFormat="1" ht="13.8" x14ac:dyDescent="0.3"/>
    <row r="3569" s="22" customFormat="1" ht="13.8" x14ac:dyDescent="0.3"/>
    <row r="3570" s="22" customFormat="1" ht="13.8" x14ac:dyDescent="0.3"/>
    <row r="3571" s="22" customFormat="1" ht="13.8" x14ac:dyDescent="0.3"/>
    <row r="3572" s="22" customFormat="1" ht="13.8" x14ac:dyDescent="0.3"/>
    <row r="3573" s="22" customFormat="1" ht="13.8" x14ac:dyDescent="0.3"/>
    <row r="3574" s="22" customFormat="1" ht="13.8" x14ac:dyDescent="0.3"/>
    <row r="3575" s="22" customFormat="1" ht="13.8" x14ac:dyDescent="0.3"/>
    <row r="3576" s="22" customFormat="1" ht="13.8" x14ac:dyDescent="0.3"/>
    <row r="3577" s="22" customFormat="1" ht="13.8" x14ac:dyDescent="0.3"/>
    <row r="3578" s="22" customFormat="1" ht="13.8" x14ac:dyDescent="0.3"/>
    <row r="3579" s="22" customFormat="1" ht="13.8" x14ac:dyDescent="0.3"/>
    <row r="3580" s="22" customFormat="1" ht="13.8" x14ac:dyDescent="0.3"/>
    <row r="3581" s="22" customFormat="1" ht="13.8" x14ac:dyDescent="0.3"/>
    <row r="3582" s="22" customFormat="1" ht="13.8" x14ac:dyDescent="0.3"/>
    <row r="3583" s="22" customFormat="1" ht="13.8" x14ac:dyDescent="0.3"/>
    <row r="3584" s="22" customFormat="1" ht="13.8" x14ac:dyDescent="0.3"/>
    <row r="3585" s="22" customFormat="1" ht="13.8" x14ac:dyDescent="0.3"/>
    <row r="3586" s="22" customFormat="1" ht="13.8" x14ac:dyDescent="0.3"/>
    <row r="3587" s="22" customFormat="1" ht="13.8" x14ac:dyDescent="0.3"/>
    <row r="3588" s="22" customFormat="1" ht="13.8" x14ac:dyDescent="0.3"/>
    <row r="3589" s="22" customFormat="1" ht="13.8" x14ac:dyDescent="0.3"/>
    <row r="3590" s="22" customFormat="1" ht="13.8" x14ac:dyDescent="0.3"/>
    <row r="3591" s="22" customFormat="1" ht="13.8" x14ac:dyDescent="0.3"/>
    <row r="3592" s="22" customFormat="1" ht="13.8" x14ac:dyDescent="0.3"/>
    <row r="3593" s="22" customFormat="1" ht="13.8" x14ac:dyDescent="0.3"/>
    <row r="3594" s="22" customFormat="1" ht="13.8" x14ac:dyDescent="0.3"/>
    <row r="3595" s="22" customFormat="1" ht="13.8" x14ac:dyDescent="0.3"/>
    <row r="3596" s="22" customFormat="1" ht="13.8" x14ac:dyDescent="0.3"/>
    <row r="3597" s="22" customFormat="1" ht="13.8" x14ac:dyDescent="0.3"/>
    <row r="3598" s="22" customFormat="1" ht="13.8" x14ac:dyDescent="0.3"/>
    <row r="3599" s="22" customFormat="1" ht="13.8" x14ac:dyDescent="0.3"/>
    <row r="3600" s="22" customFormat="1" ht="13.8" x14ac:dyDescent="0.3"/>
    <row r="3601" s="22" customFormat="1" ht="13.8" x14ac:dyDescent="0.3"/>
    <row r="3602" s="22" customFormat="1" ht="13.8" x14ac:dyDescent="0.3"/>
    <row r="3603" s="22" customFormat="1" ht="13.8" x14ac:dyDescent="0.3"/>
    <row r="3604" s="22" customFormat="1" ht="13.8" x14ac:dyDescent="0.3"/>
    <row r="3605" s="22" customFormat="1" ht="13.8" x14ac:dyDescent="0.3"/>
    <row r="3606" s="22" customFormat="1" ht="13.8" x14ac:dyDescent="0.3"/>
    <row r="3607" s="22" customFormat="1" ht="13.8" x14ac:dyDescent="0.3"/>
    <row r="3608" s="22" customFormat="1" ht="13.8" x14ac:dyDescent="0.3"/>
    <row r="3609" s="22" customFormat="1" ht="13.8" x14ac:dyDescent="0.3"/>
    <row r="3610" s="22" customFormat="1" ht="13.8" x14ac:dyDescent="0.3"/>
    <row r="3611" s="22" customFormat="1" ht="13.8" x14ac:dyDescent="0.3"/>
    <row r="3612" s="22" customFormat="1" ht="13.8" x14ac:dyDescent="0.3"/>
    <row r="3613" s="22" customFormat="1" ht="13.8" x14ac:dyDescent="0.3"/>
    <row r="3614" s="22" customFormat="1" ht="13.8" x14ac:dyDescent="0.3"/>
    <row r="3615" s="22" customFormat="1" ht="13.8" x14ac:dyDescent="0.3"/>
    <row r="3616" s="22" customFormat="1" ht="13.8" x14ac:dyDescent="0.3"/>
    <row r="3617" s="22" customFormat="1" ht="13.8" x14ac:dyDescent="0.3"/>
    <row r="3618" s="22" customFormat="1" ht="13.8" x14ac:dyDescent="0.3"/>
    <row r="3619" s="22" customFormat="1" ht="13.8" x14ac:dyDescent="0.3"/>
    <row r="3620" s="22" customFormat="1" ht="13.8" x14ac:dyDescent="0.3"/>
    <row r="3621" s="22" customFormat="1" ht="13.8" x14ac:dyDescent="0.3"/>
    <row r="3622" s="22" customFormat="1" ht="13.8" x14ac:dyDescent="0.3"/>
    <row r="3623" s="22" customFormat="1" ht="13.8" x14ac:dyDescent="0.3"/>
    <row r="3624" s="22" customFormat="1" ht="13.8" x14ac:dyDescent="0.3"/>
    <row r="3625" s="22" customFormat="1" ht="13.8" x14ac:dyDescent="0.3"/>
    <row r="3626" s="22" customFormat="1" ht="13.8" x14ac:dyDescent="0.3"/>
    <row r="3627" s="22" customFormat="1" ht="13.8" x14ac:dyDescent="0.3"/>
    <row r="3628" s="22" customFormat="1" ht="13.8" x14ac:dyDescent="0.3"/>
    <row r="3629" s="22" customFormat="1" ht="13.8" x14ac:dyDescent="0.3"/>
    <row r="3630" s="22" customFormat="1" ht="13.8" x14ac:dyDescent="0.3"/>
    <row r="3631" s="22" customFormat="1" ht="13.8" x14ac:dyDescent="0.3"/>
    <row r="3632" s="22" customFormat="1" ht="13.8" x14ac:dyDescent="0.3"/>
    <row r="3633" s="22" customFormat="1" ht="13.8" x14ac:dyDescent="0.3"/>
    <row r="3634" s="22" customFormat="1" ht="13.8" x14ac:dyDescent="0.3"/>
    <row r="3635" s="22" customFormat="1" ht="13.8" x14ac:dyDescent="0.3"/>
    <row r="3636" s="22" customFormat="1" ht="13.8" x14ac:dyDescent="0.3"/>
    <row r="3637" s="22" customFormat="1" ht="13.8" x14ac:dyDescent="0.3"/>
    <row r="3638" s="22" customFormat="1" ht="13.8" x14ac:dyDescent="0.3"/>
    <row r="3639" s="22" customFormat="1" ht="13.8" x14ac:dyDescent="0.3"/>
    <row r="3640" s="22" customFormat="1" ht="13.8" x14ac:dyDescent="0.3"/>
    <row r="3641" s="22" customFormat="1" ht="13.8" x14ac:dyDescent="0.3"/>
    <row r="3642" s="22" customFormat="1" ht="13.8" x14ac:dyDescent="0.3"/>
    <row r="3643" s="22" customFormat="1" ht="13.8" x14ac:dyDescent="0.3"/>
    <row r="3644" s="22" customFormat="1" ht="13.8" x14ac:dyDescent="0.3"/>
    <row r="3645" s="22" customFormat="1" ht="13.8" x14ac:dyDescent="0.3"/>
    <row r="3646" s="22" customFormat="1" ht="13.8" x14ac:dyDescent="0.3"/>
    <row r="3647" s="22" customFormat="1" ht="13.8" x14ac:dyDescent="0.3"/>
    <row r="3648" s="22" customFormat="1" ht="13.8" x14ac:dyDescent="0.3"/>
    <row r="3649" s="22" customFormat="1" ht="13.8" x14ac:dyDescent="0.3"/>
    <row r="3650" s="22" customFormat="1" ht="13.8" x14ac:dyDescent="0.3"/>
    <row r="3651" s="22" customFormat="1" ht="13.8" x14ac:dyDescent="0.3"/>
    <row r="3652" s="22" customFormat="1" ht="13.8" x14ac:dyDescent="0.3"/>
    <row r="3653" s="22" customFormat="1" ht="13.8" x14ac:dyDescent="0.3"/>
    <row r="3654" s="22" customFormat="1" ht="13.8" x14ac:dyDescent="0.3"/>
    <row r="3655" s="22" customFormat="1" ht="13.8" x14ac:dyDescent="0.3"/>
    <row r="3656" s="22" customFormat="1" ht="13.8" x14ac:dyDescent="0.3"/>
    <row r="3657" s="22" customFormat="1" ht="13.8" x14ac:dyDescent="0.3"/>
    <row r="3658" s="22" customFormat="1" ht="13.8" x14ac:dyDescent="0.3"/>
    <row r="3659" s="22" customFormat="1" ht="13.8" x14ac:dyDescent="0.3"/>
    <row r="3660" s="22" customFormat="1" ht="13.8" x14ac:dyDescent="0.3"/>
    <row r="3661" s="22" customFormat="1" ht="13.8" x14ac:dyDescent="0.3"/>
    <row r="3662" s="22" customFormat="1" ht="13.8" x14ac:dyDescent="0.3"/>
    <row r="3663" s="22" customFormat="1" ht="13.8" x14ac:dyDescent="0.3"/>
    <row r="3664" s="22" customFormat="1" ht="13.8" x14ac:dyDescent="0.3"/>
    <row r="3665" s="22" customFormat="1" ht="13.8" x14ac:dyDescent="0.3"/>
    <row r="3666" s="22" customFormat="1" ht="13.8" x14ac:dyDescent="0.3"/>
    <row r="3667" s="22" customFormat="1" ht="13.8" x14ac:dyDescent="0.3"/>
    <row r="3668" s="22" customFormat="1" ht="13.8" x14ac:dyDescent="0.3"/>
    <row r="3669" s="22" customFormat="1" ht="13.8" x14ac:dyDescent="0.3"/>
    <row r="3670" s="22" customFormat="1" ht="13.8" x14ac:dyDescent="0.3"/>
    <row r="3671" s="22" customFormat="1" ht="13.8" x14ac:dyDescent="0.3"/>
    <row r="3672" s="22" customFormat="1" ht="13.8" x14ac:dyDescent="0.3"/>
    <row r="3673" s="22" customFormat="1" ht="13.8" x14ac:dyDescent="0.3"/>
    <row r="3674" s="22" customFormat="1" ht="13.8" x14ac:dyDescent="0.3"/>
    <row r="3675" s="22" customFormat="1" ht="13.8" x14ac:dyDescent="0.3"/>
    <row r="3676" s="22" customFormat="1" ht="13.8" x14ac:dyDescent="0.3"/>
    <row r="3677" s="22" customFormat="1" ht="13.8" x14ac:dyDescent="0.3"/>
    <row r="3678" s="22" customFormat="1" ht="13.8" x14ac:dyDescent="0.3"/>
    <row r="3679" s="22" customFormat="1" ht="13.8" x14ac:dyDescent="0.3"/>
    <row r="3680" s="22" customFormat="1" ht="13.8" x14ac:dyDescent="0.3"/>
    <row r="3681" s="22" customFormat="1" ht="13.8" x14ac:dyDescent="0.3"/>
    <row r="3682" s="22" customFormat="1" ht="13.8" x14ac:dyDescent="0.3"/>
    <row r="3683" s="22" customFormat="1" ht="13.8" x14ac:dyDescent="0.3"/>
    <row r="3684" s="22" customFormat="1" ht="13.8" x14ac:dyDescent="0.3"/>
    <row r="3685" s="22" customFormat="1" ht="13.8" x14ac:dyDescent="0.3"/>
    <row r="3686" s="22" customFormat="1" ht="13.8" x14ac:dyDescent="0.3"/>
    <row r="3687" s="22" customFormat="1" ht="13.8" x14ac:dyDescent="0.3"/>
    <row r="3688" s="22" customFormat="1" ht="13.8" x14ac:dyDescent="0.3"/>
    <row r="3689" s="22" customFormat="1" ht="13.8" x14ac:dyDescent="0.3"/>
    <row r="3690" s="22" customFormat="1" ht="13.8" x14ac:dyDescent="0.3"/>
    <row r="3691" s="22" customFormat="1" ht="13.8" x14ac:dyDescent="0.3"/>
    <row r="3692" s="22" customFormat="1" ht="13.8" x14ac:dyDescent="0.3"/>
    <row r="3693" s="22" customFormat="1" ht="13.8" x14ac:dyDescent="0.3"/>
    <row r="3694" s="22" customFormat="1" ht="13.8" x14ac:dyDescent="0.3"/>
    <row r="3695" s="22" customFormat="1" ht="13.8" x14ac:dyDescent="0.3"/>
    <row r="3696" s="22" customFormat="1" ht="13.8" x14ac:dyDescent="0.3"/>
    <row r="3697" s="22" customFormat="1" ht="13.8" x14ac:dyDescent="0.3"/>
    <row r="3698" s="22" customFormat="1" ht="13.8" x14ac:dyDescent="0.3"/>
    <row r="3699" s="22" customFormat="1" ht="13.8" x14ac:dyDescent="0.3"/>
    <row r="3700" s="22" customFormat="1" ht="13.8" x14ac:dyDescent="0.3"/>
    <row r="3701" s="22" customFormat="1" ht="13.8" x14ac:dyDescent="0.3"/>
    <row r="3702" s="22" customFormat="1" ht="13.8" x14ac:dyDescent="0.3"/>
    <row r="3703" s="22" customFormat="1" ht="13.8" x14ac:dyDescent="0.3"/>
    <row r="3704" s="22" customFormat="1" ht="13.8" x14ac:dyDescent="0.3"/>
    <row r="3705" s="22" customFormat="1" ht="13.8" x14ac:dyDescent="0.3"/>
    <row r="3706" s="22" customFormat="1" ht="13.8" x14ac:dyDescent="0.3"/>
    <row r="3707" s="22" customFormat="1" ht="13.8" x14ac:dyDescent="0.3"/>
    <row r="3708" s="22" customFormat="1" ht="13.8" x14ac:dyDescent="0.3"/>
    <row r="3709" s="22" customFormat="1" ht="13.8" x14ac:dyDescent="0.3"/>
    <row r="3710" s="22" customFormat="1" ht="13.8" x14ac:dyDescent="0.3"/>
    <row r="3711" s="22" customFormat="1" ht="13.8" x14ac:dyDescent="0.3"/>
    <row r="3712" s="22" customFormat="1" ht="13.8" x14ac:dyDescent="0.3"/>
    <row r="3713" s="22" customFormat="1" ht="13.8" x14ac:dyDescent="0.3"/>
    <row r="3714" s="22" customFormat="1" ht="13.8" x14ac:dyDescent="0.3"/>
    <row r="3715" s="22" customFormat="1" ht="13.8" x14ac:dyDescent="0.3"/>
    <row r="3716" s="22" customFormat="1" ht="13.8" x14ac:dyDescent="0.3"/>
    <row r="3717" s="22" customFormat="1" ht="13.8" x14ac:dyDescent="0.3"/>
    <row r="3718" s="22" customFormat="1" ht="13.8" x14ac:dyDescent="0.3"/>
    <row r="3719" s="22" customFormat="1" ht="13.8" x14ac:dyDescent="0.3"/>
    <row r="3720" s="22" customFormat="1" ht="13.8" x14ac:dyDescent="0.3"/>
    <row r="3721" s="22" customFormat="1" ht="13.8" x14ac:dyDescent="0.3"/>
    <row r="3722" s="22" customFormat="1" ht="13.8" x14ac:dyDescent="0.3"/>
    <row r="3723" s="22" customFormat="1" ht="13.8" x14ac:dyDescent="0.3"/>
    <row r="3724" s="22" customFormat="1" ht="13.8" x14ac:dyDescent="0.3"/>
    <row r="3725" s="22" customFormat="1" ht="13.8" x14ac:dyDescent="0.3"/>
    <row r="3726" s="22" customFormat="1" ht="13.8" x14ac:dyDescent="0.3"/>
    <row r="3727" s="22" customFormat="1" ht="13.8" x14ac:dyDescent="0.3"/>
    <row r="3728" s="22" customFormat="1" ht="13.8" x14ac:dyDescent="0.3"/>
    <row r="3729" s="22" customFormat="1" ht="13.8" x14ac:dyDescent="0.3"/>
    <row r="3730" s="22" customFormat="1" ht="13.8" x14ac:dyDescent="0.3"/>
    <row r="3731" s="22" customFormat="1" ht="13.8" x14ac:dyDescent="0.3"/>
    <row r="3732" s="22" customFormat="1" ht="13.8" x14ac:dyDescent="0.3"/>
    <row r="3733" s="22" customFormat="1" ht="13.8" x14ac:dyDescent="0.3"/>
    <row r="3734" s="22" customFormat="1" ht="13.8" x14ac:dyDescent="0.3"/>
    <row r="3735" s="22" customFormat="1" ht="13.8" x14ac:dyDescent="0.3"/>
    <row r="3736" s="22" customFormat="1" ht="13.8" x14ac:dyDescent="0.3"/>
    <row r="3737" s="22" customFormat="1" ht="13.8" x14ac:dyDescent="0.3"/>
    <row r="3738" s="22" customFormat="1" ht="13.8" x14ac:dyDescent="0.3"/>
    <row r="3739" s="22" customFormat="1" ht="13.8" x14ac:dyDescent="0.3"/>
    <row r="3740" s="22" customFormat="1" ht="13.8" x14ac:dyDescent="0.3"/>
    <row r="3741" s="22" customFormat="1" ht="13.8" x14ac:dyDescent="0.3"/>
    <row r="3742" s="22" customFormat="1" ht="13.8" x14ac:dyDescent="0.3"/>
    <row r="3743" s="22" customFormat="1" ht="13.8" x14ac:dyDescent="0.3"/>
    <row r="3744" s="22" customFormat="1" ht="13.8" x14ac:dyDescent="0.3"/>
    <row r="3745" s="22" customFormat="1" ht="13.8" x14ac:dyDescent="0.3"/>
    <row r="3746" s="22" customFormat="1" ht="13.8" x14ac:dyDescent="0.3"/>
    <row r="3747" s="22" customFormat="1" ht="13.8" x14ac:dyDescent="0.3"/>
    <row r="3748" s="22" customFormat="1" ht="13.8" x14ac:dyDescent="0.3"/>
    <row r="3749" s="22" customFormat="1" ht="13.8" x14ac:dyDescent="0.3"/>
    <row r="3750" s="22" customFormat="1" ht="13.8" x14ac:dyDescent="0.3"/>
    <row r="3751" s="22" customFormat="1" ht="13.8" x14ac:dyDescent="0.3"/>
    <row r="3752" s="22" customFormat="1" ht="13.8" x14ac:dyDescent="0.3"/>
    <row r="3753" s="22" customFormat="1" ht="13.8" x14ac:dyDescent="0.3"/>
    <row r="3754" s="22" customFormat="1" ht="13.8" x14ac:dyDescent="0.3"/>
    <row r="3755" s="22" customFormat="1" ht="13.8" x14ac:dyDescent="0.3"/>
    <row r="3756" s="22" customFormat="1" ht="13.8" x14ac:dyDescent="0.3"/>
    <row r="3757" s="22" customFormat="1" ht="13.8" x14ac:dyDescent="0.3"/>
    <row r="3758" s="22" customFormat="1" ht="13.8" x14ac:dyDescent="0.3"/>
    <row r="3759" s="22" customFormat="1" ht="13.8" x14ac:dyDescent="0.3"/>
    <row r="3760" s="22" customFormat="1" ht="13.8" x14ac:dyDescent="0.3"/>
    <row r="3761" s="22" customFormat="1" ht="13.8" x14ac:dyDescent="0.3"/>
    <row r="3762" s="22" customFormat="1" ht="13.8" x14ac:dyDescent="0.3"/>
    <row r="3763" s="22" customFormat="1" ht="13.8" x14ac:dyDescent="0.3"/>
    <row r="3764" s="22" customFormat="1" ht="13.8" x14ac:dyDescent="0.3"/>
    <row r="3765" s="22" customFormat="1" ht="13.8" x14ac:dyDescent="0.3"/>
    <row r="3766" s="22" customFormat="1" ht="13.8" x14ac:dyDescent="0.3"/>
    <row r="3767" s="22" customFormat="1" ht="13.8" x14ac:dyDescent="0.3"/>
    <row r="3768" s="22" customFormat="1" ht="13.8" x14ac:dyDescent="0.3"/>
    <row r="3769" s="22" customFormat="1" ht="13.8" x14ac:dyDescent="0.3"/>
    <row r="3770" s="22" customFormat="1" ht="13.8" x14ac:dyDescent="0.3"/>
    <row r="3771" s="22" customFormat="1" ht="13.8" x14ac:dyDescent="0.3"/>
    <row r="3772" s="22" customFormat="1" ht="13.8" x14ac:dyDescent="0.3"/>
    <row r="3773" s="22" customFormat="1" ht="13.8" x14ac:dyDescent="0.3"/>
    <row r="3774" s="22" customFormat="1" ht="13.8" x14ac:dyDescent="0.3"/>
    <row r="3775" s="22" customFormat="1" ht="13.8" x14ac:dyDescent="0.3"/>
    <row r="3776" s="22" customFormat="1" ht="13.8" x14ac:dyDescent="0.3"/>
    <row r="3777" s="22" customFormat="1" ht="13.8" x14ac:dyDescent="0.3"/>
    <row r="3778" s="22" customFormat="1" ht="13.8" x14ac:dyDescent="0.3"/>
    <row r="3779" s="22" customFormat="1" ht="13.8" x14ac:dyDescent="0.3"/>
    <row r="3780" s="22" customFormat="1" ht="13.8" x14ac:dyDescent="0.3"/>
    <row r="3781" s="22" customFormat="1" ht="13.8" x14ac:dyDescent="0.3"/>
    <row r="3782" s="22" customFormat="1" ht="13.8" x14ac:dyDescent="0.3"/>
    <row r="3783" s="22" customFormat="1" ht="13.8" x14ac:dyDescent="0.3"/>
    <row r="3784" s="22" customFormat="1" ht="13.8" x14ac:dyDescent="0.3"/>
    <row r="3785" s="22" customFormat="1" ht="13.8" x14ac:dyDescent="0.3"/>
    <row r="3786" s="22" customFormat="1" ht="13.8" x14ac:dyDescent="0.3"/>
    <row r="3787" s="22" customFormat="1" ht="13.8" x14ac:dyDescent="0.3"/>
    <row r="3788" s="22" customFormat="1" ht="13.8" x14ac:dyDescent="0.3"/>
    <row r="3789" s="22" customFormat="1" ht="13.8" x14ac:dyDescent="0.3"/>
    <row r="3790" s="22" customFormat="1" ht="13.8" x14ac:dyDescent="0.3"/>
    <row r="3791" s="22" customFormat="1" ht="13.8" x14ac:dyDescent="0.3"/>
    <row r="3792" s="22" customFormat="1" ht="13.8" x14ac:dyDescent="0.3"/>
    <row r="3793" s="22" customFormat="1" ht="13.8" x14ac:dyDescent="0.3"/>
    <row r="3794" s="22" customFormat="1" ht="13.8" x14ac:dyDescent="0.3"/>
    <row r="3795" s="22" customFormat="1" ht="13.8" x14ac:dyDescent="0.3"/>
    <row r="3796" s="22" customFormat="1" ht="13.8" x14ac:dyDescent="0.3"/>
    <row r="3797" s="22" customFormat="1" ht="13.8" x14ac:dyDescent="0.3"/>
    <row r="3798" s="22" customFormat="1" ht="13.8" x14ac:dyDescent="0.3"/>
    <row r="3799" s="22" customFormat="1" ht="13.8" x14ac:dyDescent="0.3"/>
    <row r="3800" s="22" customFormat="1" ht="13.8" x14ac:dyDescent="0.3"/>
    <row r="3801" s="22" customFormat="1" ht="13.8" x14ac:dyDescent="0.3"/>
    <row r="3802" s="22" customFormat="1" ht="13.8" x14ac:dyDescent="0.3"/>
    <row r="3803" s="22" customFormat="1" ht="13.8" x14ac:dyDescent="0.3"/>
    <row r="3804" s="22" customFormat="1" ht="13.8" x14ac:dyDescent="0.3"/>
    <row r="3805" s="22" customFormat="1" ht="13.8" x14ac:dyDescent="0.3"/>
    <row r="3806" s="22" customFormat="1" ht="13.8" x14ac:dyDescent="0.3"/>
    <row r="3807" s="22" customFormat="1" ht="13.8" x14ac:dyDescent="0.3"/>
    <row r="3808" s="22" customFormat="1" ht="13.8" x14ac:dyDescent="0.3"/>
    <row r="3809" s="22" customFormat="1" ht="13.8" x14ac:dyDescent="0.3"/>
    <row r="3810" s="22" customFormat="1" ht="13.8" x14ac:dyDescent="0.3"/>
    <row r="3811" s="22" customFormat="1" ht="13.8" x14ac:dyDescent="0.3"/>
    <row r="3812" s="22" customFormat="1" ht="13.8" x14ac:dyDescent="0.3"/>
    <row r="3813" s="22" customFormat="1" ht="13.8" x14ac:dyDescent="0.3"/>
    <row r="3814" s="22" customFormat="1" ht="13.8" x14ac:dyDescent="0.3"/>
    <row r="3815" s="22" customFormat="1" ht="13.8" x14ac:dyDescent="0.3"/>
    <row r="3816" s="22" customFormat="1" ht="13.8" x14ac:dyDescent="0.3"/>
    <row r="3817" s="22" customFormat="1" ht="13.8" x14ac:dyDescent="0.3"/>
    <row r="3818" s="22" customFormat="1" ht="13.8" x14ac:dyDescent="0.3"/>
    <row r="3819" s="22" customFormat="1" ht="13.8" x14ac:dyDescent="0.3"/>
    <row r="3820" s="22" customFormat="1" ht="13.8" x14ac:dyDescent="0.3"/>
    <row r="3821" s="22" customFormat="1" ht="13.8" x14ac:dyDescent="0.3"/>
    <row r="3822" s="22" customFormat="1" ht="13.8" x14ac:dyDescent="0.3"/>
    <row r="3823" s="22" customFormat="1" ht="13.8" x14ac:dyDescent="0.3"/>
    <row r="3824" s="22" customFormat="1" ht="13.8" x14ac:dyDescent="0.3"/>
    <row r="3825" s="22" customFormat="1" ht="13.8" x14ac:dyDescent="0.3"/>
    <row r="3826" s="22" customFormat="1" ht="13.8" x14ac:dyDescent="0.3"/>
    <row r="3827" s="22" customFormat="1" ht="13.8" x14ac:dyDescent="0.3"/>
    <row r="3828" s="22" customFormat="1" ht="13.8" x14ac:dyDescent="0.3"/>
    <row r="3829" s="22" customFormat="1" ht="13.8" x14ac:dyDescent="0.3"/>
    <row r="3830" s="22" customFormat="1" ht="13.8" x14ac:dyDescent="0.3"/>
    <row r="3831" s="22" customFormat="1" ht="13.8" x14ac:dyDescent="0.3"/>
    <row r="3832" s="22" customFormat="1" ht="13.8" x14ac:dyDescent="0.3"/>
    <row r="3833" s="22" customFormat="1" ht="13.8" x14ac:dyDescent="0.3"/>
    <row r="3834" s="22" customFormat="1" ht="13.8" x14ac:dyDescent="0.3"/>
    <row r="3835" s="22" customFormat="1" ht="13.8" x14ac:dyDescent="0.3"/>
    <row r="3836" s="22" customFormat="1" ht="13.8" x14ac:dyDescent="0.3"/>
    <row r="3837" s="22" customFormat="1" ht="13.8" x14ac:dyDescent="0.3"/>
    <row r="3838" s="22" customFormat="1" ht="13.8" x14ac:dyDescent="0.3"/>
    <row r="3839" s="22" customFormat="1" ht="13.8" x14ac:dyDescent="0.3"/>
    <row r="3840" s="22" customFormat="1" ht="13.8" x14ac:dyDescent="0.3"/>
    <row r="3841" s="22" customFormat="1" ht="13.8" x14ac:dyDescent="0.3"/>
    <row r="3842" s="22" customFormat="1" ht="13.8" x14ac:dyDescent="0.3"/>
    <row r="3843" s="22" customFormat="1" ht="13.8" x14ac:dyDescent="0.3"/>
    <row r="3844" s="22" customFormat="1" ht="13.8" x14ac:dyDescent="0.3"/>
    <row r="3845" s="22" customFormat="1" ht="13.8" x14ac:dyDescent="0.3"/>
    <row r="3846" s="22" customFormat="1" ht="13.8" x14ac:dyDescent="0.3"/>
    <row r="3847" s="22" customFormat="1" ht="13.8" x14ac:dyDescent="0.3"/>
    <row r="3848" s="22" customFormat="1" ht="13.8" x14ac:dyDescent="0.3"/>
    <row r="3849" s="22" customFormat="1" ht="13.8" x14ac:dyDescent="0.3"/>
    <row r="3850" s="22" customFormat="1" ht="13.8" x14ac:dyDescent="0.3"/>
    <row r="3851" s="22" customFormat="1" ht="13.8" x14ac:dyDescent="0.3"/>
    <row r="3852" s="22" customFormat="1" ht="13.8" x14ac:dyDescent="0.3"/>
    <row r="3853" s="22" customFormat="1" ht="13.8" x14ac:dyDescent="0.3"/>
    <row r="3854" s="22" customFormat="1" ht="13.8" x14ac:dyDescent="0.3"/>
    <row r="3855" s="22" customFormat="1" ht="13.8" x14ac:dyDescent="0.3"/>
    <row r="3856" s="22" customFormat="1" ht="13.8" x14ac:dyDescent="0.3"/>
    <row r="3857" s="22" customFormat="1" ht="13.8" x14ac:dyDescent="0.3"/>
    <row r="3858" s="22" customFormat="1" ht="13.8" x14ac:dyDescent="0.3"/>
    <row r="3859" s="22" customFormat="1" ht="13.8" x14ac:dyDescent="0.3"/>
    <row r="3860" s="22" customFormat="1" ht="13.8" x14ac:dyDescent="0.3"/>
    <row r="3861" s="22" customFormat="1" ht="13.8" x14ac:dyDescent="0.3"/>
    <row r="3862" s="22" customFormat="1" ht="13.8" x14ac:dyDescent="0.3"/>
    <row r="3863" s="22" customFormat="1" ht="13.8" x14ac:dyDescent="0.3"/>
    <row r="3864" s="22" customFormat="1" ht="13.8" x14ac:dyDescent="0.3"/>
    <row r="3865" s="22" customFormat="1" ht="13.8" x14ac:dyDescent="0.3"/>
    <row r="3866" s="22" customFormat="1" ht="13.8" x14ac:dyDescent="0.3"/>
    <row r="3867" s="22" customFormat="1" ht="13.8" x14ac:dyDescent="0.3"/>
    <row r="3868" s="22" customFormat="1" ht="13.8" x14ac:dyDescent="0.3"/>
    <row r="3869" s="22" customFormat="1" ht="13.8" x14ac:dyDescent="0.3"/>
    <row r="3870" s="22" customFormat="1" ht="13.8" x14ac:dyDescent="0.3"/>
    <row r="3871" s="22" customFormat="1" ht="13.8" x14ac:dyDescent="0.3"/>
    <row r="3872" s="22" customFormat="1" ht="13.8" x14ac:dyDescent="0.3"/>
    <row r="3873" s="22" customFormat="1" ht="13.8" x14ac:dyDescent="0.3"/>
    <row r="3874" s="22" customFormat="1" ht="13.8" x14ac:dyDescent="0.3"/>
    <row r="3875" s="22" customFormat="1" ht="13.8" x14ac:dyDescent="0.3"/>
    <row r="3876" s="22" customFormat="1" ht="13.8" x14ac:dyDescent="0.3"/>
    <row r="3877" s="22" customFormat="1" ht="13.8" x14ac:dyDescent="0.3"/>
    <row r="3878" s="22" customFormat="1" ht="13.8" x14ac:dyDescent="0.3"/>
    <row r="3879" s="22" customFormat="1" ht="13.8" x14ac:dyDescent="0.3"/>
    <row r="3880" s="22" customFormat="1" ht="13.8" x14ac:dyDescent="0.3"/>
    <row r="3881" s="22" customFormat="1" ht="13.8" x14ac:dyDescent="0.3"/>
    <row r="3882" s="22" customFormat="1" ht="13.8" x14ac:dyDescent="0.3"/>
    <row r="3883" s="22" customFormat="1" ht="13.8" x14ac:dyDescent="0.3"/>
    <row r="3884" s="22" customFormat="1" ht="13.8" x14ac:dyDescent="0.3"/>
    <row r="3885" s="22" customFormat="1" ht="13.8" x14ac:dyDescent="0.3"/>
    <row r="3886" s="22" customFormat="1" ht="13.8" x14ac:dyDescent="0.3"/>
    <row r="3887" s="22" customFormat="1" ht="13.8" x14ac:dyDescent="0.3"/>
    <row r="3888" s="22" customFormat="1" ht="13.8" x14ac:dyDescent="0.3"/>
    <row r="3889" s="22" customFormat="1" ht="13.8" x14ac:dyDescent="0.3"/>
    <row r="3890" s="22" customFormat="1" ht="13.8" x14ac:dyDescent="0.3"/>
    <row r="3891" s="22" customFormat="1" ht="13.8" x14ac:dyDescent="0.3"/>
    <row r="3892" s="22" customFormat="1" ht="13.8" x14ac:dyDescent="0.3"/>
    <row r="3893" s="22" customFormat="1" ht="13.8" x14ac:dyDescent="0.3"/>
    <row r="3894" s="22" customFormat="1" ht="13.8" x14ac:dyDescent="0.3"/>
    <row r="3895" s="22" customFormat="1" ht="13.8" x14ac:dyDescent="0.3"/>
    <row r="3896" s="22" customFormat="1" ht="13.8" x14ac:dyDescent="0.3"/>
    <row r="3897" s="22" customFormat="1" ht="13.8" x14ac:dyDescent="0.3"/>
    <row r="3898" s="22" customFormat="1" ht="13.8" x14ac:dyDescent="0.3"/>
    <row r="3899" s="22" customFormat="1" ht="13.8" x14ac:dyDescent="0.3"/>
    <row r="3900" s="22" customFormat="1" ht="13.8" x14ac:dyDescent="0.3"/>
    <row r="3901" s="22" customFormat="1" ht="13.8" x14ac:dyDescent="0.3"/>
    <row r="3902" s="22" customFormat="1" ht="13.8" x14ac:dyDescent="0.3"/>
    <row r="3903" s="22" customFormat="1" ht="13.8" x14ac:dyDescent="0.3"/>
    <row r="3904" s="22" customFormat="1" ht="13.8" x14ac:dyDescent="0.3"/>
    <row r="3905" s="22" customFormat="1" ht="13.8" x14ac:dyDescent="0.3"/>
    <row r="3906" s="22" customFormat="1" ht="13.8" x14ac:dyDescent="0.3"/>
    <row r="3907" s="22" customFormat="1" ht="13.8" x14ac:dyDescent="0.3"/>
    <row r="3908" s="22" customFormat="1" ht="13.8" x14ac:dyDescent="0.3"/>
    <row r="3909" s="22" customFormat="1" ht="13.8" x14ac:dyDescent="0.3"/>
    <row r="3910" s="22" customFormat="1" ht="13.8" x14ac:dyDescent="0.3"/>
    <row r="3911" s="22" customFormat="1" ht="13.8" x14ac:dyDescent="0.3"/>
    <row r="3912" s="22" customFormat="1" ht="13.8" x14ac:dyDescent="0.3"/>
    <row r="3913" s="22" customFormat="1" ht="13.8" x14ac:dyDescent="0.3"/>
    <row r="3914" s="22" customFormat="1" ht="13.8" x14ac:dyDescent="0.3"/>
    <row r="3915" s="22" customFormat="1" ht="13.8" x14ac:dyDescent="0.3"/>
    <row r="3916" s="22" customFormat="1" ht="13.8" x14ac:dyDescent="0.3"/>
    <row r="3917" s="22" customFormat="1" ht="13.8" x14ac:dyDescent="0.3"/>
    <row r="3918" s="22" customFormat="1" ht="13.8" x14ac:dyDescent="0.3"/>
    <row r="3919" s="22" customFormat="1" ht="13.8" x14ac:dyDescent="0.3"/>
    <row r="3920" s="22" customFormat="1" ht="13.8" x14ac:dyDescent="0.3"/>
    <row r="3921" s="22" customFormat="1" ht="13.8" x14ac:dyDescent="0.3"/>
    <row r="3922" s="22" customFormat="1" ht="13.8" x14ac:dyDescent="0.3"/>
    <row r="3923" s="22" customFormat="1" ht="13.8" x14ac:dyDescent="0.3"/>
    <row r="3924" s="22" customFormat="1" ht="13.8" x14ac:dyDescent="0.3"/>
    <row r="3925" s="22" customFormat="1" ht="13.8" x14ac:dyDescent="0.3"/>
    <row r="3926" s="22" customFormat="1" ht="13.8" x14ac:dyDescent="0.3"/>
    <row r="3927" s="22" customFormat="1" ht="13.8" x14ac:dyDescent="0.3"/>
    <row r="3928" s="22" customFormat="1" ht="13.8" x14ac:dyDescent="0.3"/>
    <row r="3929" s="22" customFormat="1" ht="13.8" x14ac:dyDescent="0.3"/>
    <row r="3930" s="22" customFormat="1" ht="13.8" x14ac:dyDescent="0.3"/>
    <row r="3931" s="22" customFormat="1" ht="13.8" x14ac:dyDescent="0.3"/>
    <row r="3932" s="22" customFormat="1" ht="13.8" x14ac:dyDescent="0.3"/>
    <row r="3933" s="22" customFormat="1" ht="13.8" x14ac:dyDescent="0.3"/>
    <row r="3934" s="22" customFormat="1" ht="13.8" x14ac:dyDescent="0.3"/>
    <row r="3935" s="22" customFormat="1" ht="13.8" x14ac:dyDescent="0.3"/>
    <row r="3936" s="22" customFormat="1" ht="13.8" x14ac:dyDescent="0.3"/>
    <row r="3937" s="22" customFormat="1" ht="13.8" x14ac:dyDescent="0.3"/>
    <row r="3938" s="22" customFormat="1" ht="13.8" x14ac:dyDescent="0.3"/>
    <row r="3939" s="22" customFormat="1" ht="13.8" x14ac:dyDescent="0.3"/>
    <row r="3940" s="22" customFormat="1" ht="13.8" x14ac:dyDescent="0.3"/>
    <row r="3941" s="22" customFormat="1" ht="13.8" x14ac:dyDescent="0.3"/>
    <row r="3942" s="22" customFormat="1" ht="13.8" x14ac:dyDescent="0.3"/>
    <row r="3943" s="22" customFormat="1" ht="13.8" x14ac:dyDescent="0.3"/>
    <row r="3944" s="22" customFormat="1" ht="13.8" x14ac:dyDescent="0.3"/>
    <row r="3945" s="22" customFormat="1" ht="13.8" x14ac:dyDescent="0.3"/>
    <row r="3946" s="22" customFormat="1" ht="13.8" x14ac:dyDescent="0.3"/>
    <row r="3947" s="22" customFormat="1" ht="13.8" x14ac:dyDescent="0.3"/>
    <row r="3948" s="22" customFormat="1" ht="13.8" x14ac:dyDescent="0.3"/>
    <row r="3949" s="22" customFormat="1" ht="13.8" x14ac:dyDescent="0.3"/>
    <row r="3950" s="22" customFormat="1" ht="13.8" x14ac:dyDescent="0.3"/>
    <row r="3951" s="22" customFormat="1" ht="13.8" x14ac:dyDescent="0.3"/>
    <row r="3952" s="22" customFormat="1" ht="13.8" x14ac:dyDescent="0.3"/>
    <row r="3953" s="22" customFormat="1" ht="13.8" x14ac:dyDescent="0.3"/>
    <row r="3954" s="22" customFormat="1" ht="13.8" x14ac:dyDescent="0.3"/>
    <row r="3955" s="22" customFormat="1" ht="13.8" x14ac:dyDescent="0.3"/>
    <row r="3956" s="22" customFormat="1" ht="13.8" x14ac:dyDescent="0.3"/>
    <row r="3957" s="22" customFormat="1" ht="13.8" x14ac:dyDescent="0.3"/>
    <row r="3958" s="22" customFormat="1" ht="13.8" x14ac:dyDescent="0.3"/>
    <row r="3959" s="22" customFormat="1" ht="13.8" x14ac:dyDescent="0.3"/>
    <row r="3960" s="22" customFormat="1" ht="13.8" x14ac:dyDescent="0.3"/>
    <row r="3961" s="22" customFormat="1" ht="13.8" x14ac:dyDescent="0.3"/>
    <row r="3962" s="22" customFormat="1" ht="13.8" x14ac:dyDescent="0.3"/>
    <row r="3963" s="22" customFormat="1" ht="13.8" x14ac:dyDescent="0.3"/>
    <row r="3964" s="22" customFormat="1" ht="13.8" x14ac:dyDescent="0.3"/>
    <row r="3965" s="22" customFormat="1" ht="13.8" x14ac:dyDescent="0.3"/>
    <row r="3966" s="22" customFormat="1" ht="13.8" x14ac:dyDescent="0.3"/>
    <row r="3967" s="22" customFormat="1" ht="13.8" x14ac:dyDescent="0.3"/>
    <row r="3968" s="22" customFormat="1" ht="13.8" x14ac:dyDescent="0.3"/>
    <row r="3969" s="22" customFormat="1" ht="13.8" x14ac:dyDescent="0.3"/>
    <row r="3970" s="22" customFormat="1" ht="13.8" x14ac:dyDescent="0.3"/>
    <row r="3971" s="22" customFormat="1" ht="13.8" x14ac:dyDescent="0.3"/>
    <row r="3972" s="22" customFormat="1" ht="13.8" x14ac:dyDescent="0.3"/>
    <row r="3973" s="22" customFormat="1" ht="13.8" x14ac:dyDescent="0.3"/>
    <row r="3974" s="22" customFormat="1" ht="13.8" x14ac:dyDescent="0.3"/>
    <row r="3975" s="22" customFormat="1" ht="13.8" x14ac:dyDescent="0.3"/>
    <row r="3976" s="22" customFormat="1" ht="13.8" x14ac:dyDescent="0.3"/>
    <row r="3977" s="22" customFormat="1" ht="13.8" x14ac:dyDescent="0.3"/>
    <row r="3978" s="22" customFormat="1" ht="13.8" x14ac:dyDescent="0.3"/>
    <row r="3979" s="22" customFormat="1" ht="13.8" x14ac:dyDescent="0.3"/>
    <row r="3980" s="22" customFormat="1" ht="13.8" x14ac:dyDescent="0.3"/>
    <row r="3981" s="22" customFormat="1" ht="13.8" x14ac:dyDescent="0.3"/>
    <row r="3982" s="22" customFormat="1" ht="13.8" x14ac:dyDescent="0.3"/>
    <row r="3983" s="22" customFormat="1" ht="13.8" x14ac:dyDescent="0.3"/>
    <row r="3984" s="22" customFormat="1" ht="13.8" x14ac:dyDescent="0.3"/>
    <row r="3985" s="22" customFormat="1" ht="13.8" x14ac:dyDescent="0.3"/>
    <row r="3986" s="22" customFormat="1" ht="13.8" x14ac:dyDescent="0.3"/>
    <row r="3987" s="22" customFormat="1" ht="13.8" x14ac:dyDescent="0.3"/>
    <row r="3988" s="22" customFormat="1" ht="13.8" x14ac:dyDescent="0.3"/>
    <row r="3989" s="22" customFormat="1" ht="13.8" x14ac:dyDescent="0.3"/>
    <row r="3990" s="22" customFormat="1" ht="13.8" x14ac:dyDescent="0.3"/>
    <row r="3991" s="22" customFormat="1" ht="13.8" x14ac:dyDescent="0.3"/>
    <row r="3992" s="22" customFormat="1" ht="13.8" x14ac:dyDescent="0.3"/>
    <row r="3993" s="22" customFormat="1" ht="13.8" x14ac:dyDescent="0.3"/>
    <row r="3994" s="22" customFormat="1" ht="13.8" x14ac:dyDescent="0.3"/>
    <row r="3995" s="22" customFormat="1" ht="13.8" x14ac:dyDescent="0.3"/>
    <row r="3996" s="22" customFormat="1" ht="13.8" x14ac:dyDescent="0.3"/>
    <row r="3997" s="22" customFormat="1" ht="13.8" x14ac:dyDescent="0.3"/>
    <row r="3998" s="22" customFormat="1" ht="13.8" x14ac:dyDescent="0.3"/>
    <row r="3999" s="22" customFormat="1" ht="13.8" x14ac:dyDescent="0.3"/>
    <row r="4000" s="22" customFormat="1" ht="13.8" x14ac:dyDescent="0.3"/>
    <row r="4001" s="22" customFormat="1" ht="13.8" x14ac:dyDescent="0.3"/>
    <row r="4002" s="22" customFormat="1" ht="13.8" x14ac:dyDescent="0.3"/>
    <row r="4003" s="22" customFormat="1" ht="13.8" x14ac:dyDescent="0.3"/>
    <row r="4004" s="22" customFormat="1" ht="13.8" x14ac:dyDescent="0.3"/>
    <row r="4005" s="22" customFormat="1" ht="13.8" x14ac:dyDescent="0.3"/>
    <row r="4006" s="22" customFormat="1" ht="13.8" x14ac:dyDescent="0.3"/>
    <row r="4007" s="22" customFormat="1" ht="13.8" x14ac:dyDescent="0.3"/>
    <row r="4008" s="22" customFormat="1" ht="13.8" x14ac:dyDescent="0.3"/>
    <row r="4009" s="22" customFormat="1" ht="13.8" x14ac:dyDescent="0.3"/>
    <row r="4010" s="22" customFormat="1" ht="13.8" x14ac:dyDescent="0.3"/>
    <row r="4011" s="22" customFormat="1" ht="13.8" x14ac:dyDescent="0.3"/>
    <row r="4012" s="22" customFormat="1" ht="13.8" x14ac:dyDescent="0.3"/>
    <row r="4013" s="22" customFormat="1" ht="13.8" x14ac:dyDescent="0.3"/>
    <row r="4014" s="22" customFormat="1" ht="13.8" x14ac:dyDescent="0.3"/>
    <row r="4015" s="22" customFormat="1" ht="13.8" x14ac:dyDescent="0.3"/>
    <row r="4016" s="22" customFormat="1" ht="13.8" x14ac:dyDescent="0.3"/>
    <row r="4017" s="22" customFormat="1" ht="13.8" x14ac:dyDescent="0.3"/>
    <row r="4018" s="22" customFormat="1" ht="13.8" x14ac:dyDescent="0.3"/>
    <row r="4019" s="22" customFormat="1" ht="13.8" x14ac:dyDescent="0.3"/>
    <row r="4020" s="22" customFormat="1" ht="13.8" x14ac:dyDescent="0.3"/>
    <row r="4021" s="22" customFormat="1" ht="13.8" x14ac:dyDescent="0.3"/>
    <row r="4022" s="22" customFormat="1" ht="13.8" x14ac:dyDescent="0.3"/>
    <row r="4023" s="22" customFormat="1" ht="13.8" x14ac:dyDescent="0.3"/>
    <row r="4024" s="22" customFormat="1" ht="13.8" x14ac:dyDescent="0.3"/>
    <row r="4025" s="22" customFormat="1" ht="13.8" x14ac:dyDescent="0.3"/>
    <row r="4026" s="22" customFormat="1" ht="13.8" x14ac:dyDescent="0.3"/>
    <row r="4027" s="22" customFormat="1" ht="13.8" x14ac:dyDescent="0.3"/>
    <row r="4028" s="22" customFormat="1" ht="13.8" x14ac:dyDescent="0.3"/>
    <row r="4029" s="22" customFormat="1" ht="13.8" x14ac:dyDescent="0.3"/>
    <row r="4030" s="22" customFormat="1" ht="13.8" x14ac:dyDescent="0.3"/>
    <row r="4031" s="22" customFormat="1" ht="13.8" x14ac:dyDescent="0.3"/>
    <row r="4032" s="22" customFormat="1" ht="13.8" x14ac:dyDescent="0.3"/>
    <row r="4033" s="22" customFormat="1" ht="13.8" x14ac:dyDescent="0.3"/>
    <row r="4034" s="22" customFormat="1" ht="13.8" x14ac:dyDescent="0.3"/>
    <row r="4035" s="22" customFormat="1" ht="13.8" x14ac:dyDescent="0.3"/>
    <row r="4036" s="22" customFormat="1" ht="13.8" x14ac:dyDescent="0.3"/>
    <row r="4037" s="22" customFormat="1" ht="13.8" x14ac:dyDescent="0.3"/>
    <row r="4038" s="22" customFormat="1" ht="13.8" x14ac:dyDescent="0.3"/>
    <row r="4039" s="22" customFormat="1" ht="13.8" x14ac:dyDescent="0.3"/>
    <row r="4040" s="22" customFormat="1" ht="13.8" x14ac:dyDescent="0.3"/>
    <row r="4041" s="22" customFormat="1" ht="13.8" x14ac:dyDescent="0.3"/>
    <row r="4042" s="22" customFormat="1" ht="13.8" x14ac:dyDescent="0.3"/>
    <row r="4043" s="22" customFormat="1" ht="13.8" x14ac:dyDescent="0.3"/>
    <row r="4044" s="22" customFormat="1" ht="13.8" x14ac:dyDescent="0.3"/>
    <row r="4045" s="22" customFormat="1" ht="13.8" x14ac:dyDescent="0.3"/>
    <row r="4046" s="22" customFormat="1" ht="13.8" x14ac:dyDescent="0.3"/>
    <row r="4047" s="22" customFormat="1" ht="13.8" x14ac:dyDescent="0.3"/>
    <row r="4048" s="22" customFormat="1" ht="13.8" x14ac:dyDescent="0.3"/>
    <row r="4049" s="22" customFormat="1" ht="13.8" x14ac:dyDescent="0.3"/>
    <row r="4050" s="22" customFormat="1" ht="13.8" x14ac:dyDescent="0.3"/>
    <row r="4051" s="22" customFormat="1" ht="13.8" x14ac:dyDescent="0.3"/>
    <row r="4052" s="22" customFormat="1" ht="13.8" x14ac:dyDescent="0.3"/>
    <row r="4053" s="22" customFormat="1" ht="13.8" x14ac:dyDescent="0.3"/>
    <row r="4054" s="22" customFormat="1" ht="13.8" x14ac:dyDescent="0.3"/>
    <row r="4055" s="22" customFormat="1" ht="13.8" x14ac:dyDescent="0.3"/>
    <row r="4056" s="22" customFormat="1" ht="13.8" x14ac:dyDescent="0.3"/>
    <row r="4057" s="22" customFormat="1" ht="13.8" x14ac:dyDescent="0.3"/>
    <row r="4058" s="22" customFormat="1" ht="13.8" x14ac:dyDescent="0.3"/>
    <row r="4059" s="22" customFormat="1" ht="13.8" x14ac:dyDescent="0.3"/>
    <row r="4060" s="22" customFormat="1" ht="13.8" x14ac:dyDescent="0.3"/>
    <row r="4061" s="22" customFormat="1" ht="13.8" x14ac:dyDescent="0.3"/>
    <row r="4062" s="22" customFormat="1" ht="13.8" x14ac:dyDescent="0.3"/>
    <row r="4063" s="22" customFormat="1" ht="13.8" x14ac:dyDescent="0.3"/>
    <row r="4064" s="22" customFormat="1" ht="13.8" x14ac:dyDescent="0.3"/>
    <row r="4065" s="22" customFormat="1" ht="13.8" x14ac:dyDescent="0.3"/>
    <row r="4066" s="22" customFormat="1" ht="13.8" x14ac:dyDescent="0.3"/>
    <row r="4067" s="22" customFormat="1" ht="13.8" x14ac:dyDescent="0.3"/>
    <row r="4068" s="22" customFormat="1" ht="13.8" x14ac:dyDescent="0.3"/>
    <row r="4069" s="22" customFormat="1" ht="13.8" x14ac:dyDescent="0.3"/>
    <row r="4070" s="22" customFormat="1" ht="13.8" x14ac:dyDescent="0.3"/>
    <row r="4071" s="22" customFormat="1" ht="13.8" x14ac:dyDescent="0.3"/>
    <row r="4072" s="22" customFormat="1" ht="13.8" x14ac:dyDescent="0.3"/>
    <row r="4073" s="22" customFormat="1" ht="13.8" x14ac:dyDescent="0.3"/>
    <row r="4074" s="22" customFormat="1" ht="13.8" x14ac:dyDescent="0.3"/>
    <row r="4075" s="22" customFormat="1" ht="13.8" x14ac:dyDescent="0.3"/>
    <row r="4076" s="22" customFormat="1" ht="13.8" x14ac:dyDescent="0.3"/>
    <row r="4077" s="22" customFormat="1" ht="13.8" x14ac:dyDescent="0.3"/>
    <row r="4078" s="22" customFormat="1" ht="13.8" x14ac:dyDescent="0.3"/>
    <row r="4079" s="22" customFormat="1" ht="13.8" x14ac:dyDescent="0.3"/>
    <row r="4080" s="22" customFormat="1" ht="13.8" x14ac:dyDescent="0.3"/>
    <row r="4081" s="22" customFormat="1" ht="13.8" x14ac:dyDescent="0.3"/>
    <row r="4082" s="22" customFormat="1" ht="13.8" x14ac:dyDescent="0.3"/>
    <row r="4083" s="22" customFormat="1" ht="13.8" x14ac:dyDescent="0.3"/>
    <row r="4084" s="22" customFormat="1" ht="13.8" x14ac:dyDescent="0.3"/>
    <row r="4085" s="22" customFormat="1" ht="13.8" x14ac:dyDescent="0.3"/>
    <row r="4086" s="22" customFormat="1" ht="13.8" x14ac:dyDescent="0.3"/>
    <row r="4087" s="22" customFormat="1" ht="13.8" x14ac:dyDescent="0.3"/>
    <row r="4088" s="22" customFormat="1" ht="13.8" x14ac:dyDescent="0.3"/>
    <row r="4089" s="22" customFormat="1" ht="13.8" x14ac:dyDescent="0.3"/>
    <row r="4090" s="22" customFormat="1" ht="13.8" x14ac:dyDescent="0.3"/>
    <row r="4091" s="22" customFormat="1" ht="13.8" x14ac:dyDescent="0.3"/>
    <row r="4092" s="22" customFormat="1" ht="13.8" x14ac:dyDescent="0.3"/>
    <row r="4093" s="22" customFormat="1" ht="13.8" x14ac:dyDescent="0.3"/>
    <row r="4094" s="22" customFormat="1" ht="13.8" x14ac:dyDescent="0.3"/>
    <row r="4095" s="22" customFormat="1" ht="13.8" x14ac:dyDescent="0.3"/>
    <row r="4096" s="22" customFormat="1" ht="13.8" x14ac:dyDescent="0.3"/>
    <row r="4097" s="22" customFormat="1" ht="13.8" x14ac:dyDescent="0.3"/>
    <row r="4098" s="22" customFormat="1" ht="13.8" x14ac:dyDescent="0.3"/>
    <row r="4099" s="22" customFormat="1" ht="13.8" x14ac:dyDescent="0.3"/>
    <row r="4100" s="22" customFormat="1" ht="13.8" x14ac:dyDescent="0.3"/>
    <row r="4101" s="22" customFormat="1" ht="13.8" x14ac:dyDescent="0.3"/>
    <row r="4102" s="22" customFormat="1" ht="13.8" x14ac:dyDescent="0.3"/>
    <row r="4103" s="22" customFormat="1" ht="13.8" x14ac:dyDescent="0.3"/>
    <row r="4104" s="22" customFormat="1" ht="13.8" x14ac:dyDescent="0.3"/>
    <row r="4105" s="22" customFormat="1" ht="13.8" x14ac:dyDescent="0.3"/>
    <row r="4106" s="22" customFormat="1" ht="13.8" x14ac:dyDescent="0.3"/>
    <row r="4107" s="22" customFormat="1" ht="13.8" x14ac:dyDescent="0.3"/>
    <row r="4108" s="22" customFormat="1" ht="13.8" x14ac:dyDescent="0.3"/>
    <row r="4109" s="22" customFormat="1" ht="13.8" x14ac:dyDescent="0.3"/>
    <row r="4110" s="22" customFormat="1" ht="13.8" x14ac:dyDescent="0.3"/>
    <row r="4111" s="22" customFormat="1" ht="13.8" x14ac:dyDescent="0.3"/>
    <row r="4112" s="22" customFormat="1" ht="13.8" x14ac:dyDescent="0.3"/>
    <row r="4113" s="22" customFormat="1" ht="13.8" x14ac:dyDescent="0.3"/>
    <row r="4114" s="22" customFormat="1" ht="13.8" x14ac:dyDescent="0.3"/>
    <row r="4115" s="22" customFormat="1" ht="13.8" x14ac:dyDescent="0.3"/>
    <row r="4116" s="22" customFormat="1" ht="13.8" x14ac:dyDescent="0.3"/>
    <row r="4117" s="22" customFormat="1" ht="13.8" x14ac:dyDescent="0.3"/>
    <row r="4118" s="22" customFormat="1" ht="13.8" x14ac:dyDescent="0.3"/>
    <row r="4119" s="22" customFormat="1" ht="13.8" x14ac:dyDescent="0.3"/>
    <row r="4120" s="22" customFormat="1" ht="13.8" x14ac:dyDescent="0.3"/>
    <row r="4121" s="22" customFormat="1" ht="13.8" x14ac:dyDescent="0.3"/>
    <row r="4122" s="22" customFormat="1" ht="13.8" x14ac:dyDescent="0.3"/>
    <row r="4123" s="22" customFormat="1" ht="13.8" x14ac:dyDescent="0.3"/>
    <row r="4124" s="22" customFormat="1" ht="13.8" x14ac:dyDescent="0.3"/>
    <row r="4125" s="22" customFormat="1" ht="13.8" x14ac:dyDescent="0.3"/>
    <row r="4126" s="22" customFormat="1" ht="13.8" x14ac:dyDescent="0.3"/>
    <row r="4127" s="22" customFormat="1" ht="13.8" x14ac:dyDescent="0.3"/>
    <row r="4128" s="22" customFormat="1" ht="13.8" x14ac:dyDescent="0.3"/>
    <row r="4129" s="22" customFormat="1" ht="13.8" x14ac:dyDescent="0.3"/>
    <row r="4130" s="22" customFormat="1" ht="13.8" x14ac:dyDescent="0.3"/>
    <row r="4131" s="22" customFormat="1" ht="13.8" x14ac:dyDescent="0.3"/>
    <row r="4132" s="22" customFormat="1" ht="13.8" x14ac:dyDescent="0.3"/>
    <row r="4133" s="22" customFormat="1" ht="13.8" x14ac:dyDescent="0.3"/>
    <row r="4134" s="22" customFormat="1" ht="13.8" x14ac:dyDescent="0.3"/>
    <row r="4135" s="22" customFormat="1" ht="13.8" x14ac:dyDescent="0.3"/>
    <row r="4136" s="22" customFormat="1" ht="13.8" x14ac:dyDescent="0.3"/>
    <row r="4137" s="22" customFormat="1" ht="13.8" x14ac:dyDescent="0.3"/>
    <row r="4138" s="22" customFormat="1" ht="13.8" x14ac:dyDescent="0.3"/>
    <row r="4139" s="22" customFormat="1" ht="13.8" x14ac:dyDescent="0.3"/>
    <row r="4140" s="22" customFormat="1" ht="13.8" x14ac:dyDescent="0.3"/>
    <row r="4141" s="22" customFormat="1" ht="13.8" x14ac:dyDescent="0.3"/>
    <row r="4142" s="22" customFormat="1" ht="13.8" x14ac:dyDescent="0.3"/>
    <row r="4143" s="22" customFormat="1" ht="13.8" x14ac:dyDescent="0.3"/>
    <row r="4144" s="22" customFormat="1" ht="13.8" x14ac:dyDescent="0.3"/>
    <row r="4145" s="22" customFormat="1" ht="13.8" x14ac:dyDescent="0.3"/>
    <row r="4146" s="22" customFormat="1" ht="13.8" x14ac:dyDescent="0.3"/>
    <row r="4147" s="22" customFormat="1" ht="13.8" x14ac:dyDescent="0.3"/>
    <row r="4148" s="22" customFormat="1" ht="13.8" x14ac:dyDescent="0.3"/>
    <row r="4149" s="22" customFormat="1" ht="13.8" x14ac:dyDescent="0.3"/>
    <row r="4150" s="22" customFormat="1" ht="13.8" x14ac:dyDescent="0.3"/>
    <row r="4151" s="22" customFormat="1" ht="13.8" x14ac:dyDescent="0.3"/>
    <row r="4152" s="22" customFormat="1" ht="13.8" x14ac:dyDescent="0.3"/>
    <row r="4153" s="22" customFormat="1" ht="13.8" x14ac:dyDescent="0.3"/>
    <row r="4154" s="22" customFormat="1" ht="13.8" x14ac:dyDescent="0.3"/>
    <row r="4155" s="22" customFormat="1" ht="13.8" x14ac:dyDescent="0.3"/>
    <row r="4156" s="22" customFormat="1" ht="13.8" x14ac:dyDescent="0.3"/>
    <row r="4157" s="22" customFormat="1" ht="13.8" x14ac:dyDescent="0.3"/>
    <row r="4158" s="22" customFormat="1" ht="13.8" x14ac:dyDescent="0.3"/>
    <row r="4159" s="22" customFormat="1" ht="13.8" x14ac:dyDescent="0.3"/>
    <row r="4160" s="22" customFormat="1" ht="13.8" x14ac:dyDescent="0.3"/>
    <row r="4161" s="22" customFormat="1" ht="13.8" x14ac:dyDescent="0.3"/>
    <row r="4162" s="22" customFormat="1" ht="13.8" x14ac:dyDescent="0.3"/>
    <row r="4163" s="22" customFormat="1" ht="13.8" x14ac:dyDescent="0.3"/>
    <row r="4164" s="22" customFormat="1" ht="13.8" x14ac:dyDescent="0.3"/>
    <row r="4165" s="22" customFormat="1" ht="13.8" x14ac:dyDescent="0.3"/>
    <row r="4166" s="22" customFormat="1" ht="13.8" x14ac:dyDescent="0.3"/>
    <row r="4167" s="22" customFormat="1" ht="13.8" x14ac:dyDescent="0.3"/>
    <row r="4168" s="22" customFormat="1" ht="13.8" x14ac:dyDescent="0.3"/>
    <row r="4169" s="22" customFormat="1" ht="13.8" x14ac:dyDescent="0.3"/>
    <row r="4170" s="22" customFormat="1" ht="13.8" x14ac:dyDescent="0.3"/>
    <row r="4171" s="22" customFormat="1" ht="13.8" x14ac:dyDescent="0.3"/>
    <row r="4172" s="22" customFormat="1" ht="13.8" x14ac:dyDescent="0.3"/>
    <row r="4173" s="22" customFormat="1" ht="13.8" x14ac:dyDescent="0.3"/>
    <row r="4174" s="22" customFormat="1" ht="13.8" x14ac:dyDescent="0.3"/>
    <row r="4175" s="22" customFormat="1" ht="13.8" x14ac:dyDescent="0.3"/>
    <row r="4176" s="22" customFormat="1" ht="13.8" x14ac:dyDescent="0.3"/>
    <row r="4177" s="22" customFormat="1" ht="13.8" x14ac:dyDescent="0.3"/>
    <row r="4178" s="22" customFormat="1" ht="13.8" x14ac:dyDescent="0.3"/>
    <row r="4179" s="22" customFormat="1" ht="13.8" x14ac:dyDescent="0.3"/>
    <row r="4180" s="22" customFormat="1" ht="13.8" x14ac:dyDescent="0.3"/>
    <row r="4181" s="22" customFormat="1" ht="13.8" x14ac:dyDescent="0.3"/>
    <row r="4182" s="22" customFormat="1" ht="13.8" x14ac:dyDescent="0.3"/>
    <row r="4183" s="22" customFormat="1" ht="13.8" x14ac:dyDescent="0.3"/>
    <row r="4184" s="22" customFormat="1" ht="13.8" x14ac:dyDescent="0.3"/>
    <row r="4185" s="22" customFormat="1" ht="13.8" x14ac:dyDescent="0.3"/>
    <row r="4186" s="22" customFormat="1" ht="13.8" x14ac:dyDescent="0.3"/>
    <row r="4187" s="22" customFormat="1" ht="13.8" x14ac:dyDescent="0.3"/>
    <row r="4188" s="22" customFormat="1" ht="13.8" x14ac:dyDescent="0.3"/>
    <row r="4189" s="22" customFormat="1" ht="13.8" x14ac:dyDescent="0.3"/>
    <row r="4190" s="22" customFormat="1" ht="13.8" x14ac:dyDescent="0.3"/>
    <row r="4191" s="22" customFormat="1" ht="13.8" x14ac:dyDescent="0.3"/>
    <row r="4192" s="22" customFormat="1" ht="13.8" x14ac:dyDescent="0.3"/>
    <row r="4193" s="22" customFormat="1" ht="13.8" x14ac:dyDescent="0.3"/>
    <row r="4194" s="22" customFormat="1" ht="13.8" x14ac:dyDescent="0.3"/>
    <row r="4195" s="22" customFormat="1" ht="13.8" x14ac:dyDescent="0.3"/>
    <row r="4196" s="22" customFormat="1" ht="13.8" x14ac:dyDescent="0.3"/>
    <row r="4197" s="22" customFormat="1" ht="13.8" x14ac:dyDescent="0.3"/>
    <row r="4198" s="22" customFormat="1" ht="13.8" x14ac:dyDescent="0.3"/>
    <row r="4199" s="22" customFormat="1" ht="13.8" x14ac:dyDescent="0.3"/>
    <row r="4200" s="22" customFormat="1" ht="13.8" x14ac:dyDescent="0.3"/>
    <row r="4201" s="22" customFormat="1" ht="13.8" x14ac:dyDescent="0.3"/>
    <row r="4202" s="22" customFormat="1" ht="13.8" x14ac:dyDescent="0.3"/>
    <row r="4203" s="22" customFormat="1" ht="13.8" x14ac:dyDescent="0.3"/>
    <row r="4204" s="22" customFormat="1" ht="13.8" x14ac:dyDescent="0.3"/>
    <row r="4205" s="22" customFormat="1" ht="13.8" x14ac:dyDescent="0.3"/>
    <row r="4206" s="22" customFormat="1" ht="13.8" x14ac:dyDescent="0.3"/>
    <row r="4207" s="22" customFormat="1" ht="13.8" x14ac:dyDescent="0.3"/>
    <row r="4208" s="22" customFormat="1" ht="13.8" x14ac:dyDescent="0.3"/>
    <row r="4209" s="22" customFormat="1" ht="13.8" x14ac:dyDescent="0.3"/>
    <row r="4210" s="22" customFormat="1" ht="13.8" x14ac:dyDescent="0.3"/>
    <row r="4211" s="22" customFormat="1" ht="13.8" x14ac:dyDescent="0.3"/>
    <row r="4212" s="22" customFormat="1" ht="13.8" x14ac:dyDescent="0.3"/>
    <row r="4213" s="22" customFormat="1" ht="13.8" x14ac:dyDescent="0.3"/>
    <row r="4214" s="22" customFormat="1" ht="13.8" x14ac:dyDescent="0.3"/>
    <row r="4215" s="22" customFormat="1" ht="13.8" x14ac:dyDescent="0.3"/>
    <row r="4216" s="22" customFormat="1" ht="13.8" x14ac:dyDescent="0.3"/>
    <row r="4217" s="22" customFormat="1" ht="13.8" x14ac:dyDescent="0.3"/>
    <row r="4218" s="22" customFormat="1" ht="13.8" x14ac:dyDescent="0.3"/>
    <row r="4219" s="22" customFormat="1" ht="13.8" x14ac:dyDescent="0.3"/>
    <row r="4220" s="22" customFormat="1" ht="13.8" x14ac:dyDescent="0.3"/>
    <row r="4221" s="22" customFormat="1" ht="13.8" x14ac:dyDescent="0.3"/>
    <row r="4222" s="22" customFormat="1" ht="13.8" x14ac:dyDescent="0.3"/>
    <row r="4223" s="22" customFormat="1" ht="13.8" x14ac:dyDescent="0.3"/>
    <row r="4224" s="22" customFormat="1" ht="13.8" x14ac:dyDescent="0.3"/>
    <row r="4225" s="22" customFormat="1" ht="13.8" x14ac:dyDescent="0.3"/>
    <row r="4226" s="22" customFormat="1" ht="13.8" x14ac:dyDescent="0.3"/>
    <row r="4227" s="22" customFormat="1" ht="13.8" x14ac:dyDescent="0.3"/>
    <row r="4228" s="22" customFormat="1" ht="13.8" x14ac:dyDescent="0.3"/>
    <row r="4229" s="22" customFormat="1" ht="13.8" x14ac:dyDescent="0.3"/>
    <row r="4230" s="22" customFormat="1" ht="13.8" x14ac:dyDescent="0.3"/>
    <row r="4231" s="22" customFormat="1" ht="13.8" x14ac:dyDescent="0.3"/>
    <row r="4232" s="22" customFormat="1" ht="13.8" x14ac:dyDescent="0.3"/>
    <row r="4233" s="22" customFormat="1" ht="13.8" x14ac:dyDescent="0.3"/>
    <row r="4234" s="22" customFormat="1" ht="13.8" x14ac:dyDescent="0.3"/>
    <row r="4235" s="22" customFormat="1" ht="13.8" x14ac:dyDescent="0.3"/>
    <row r="4236" s="22" customFormat="1" ht="13.8" x14ac:dyDescent="0.3"/>
    <row r="4237" s="22" customFormat="1" ht="13.8" x14ac:dyDescent="0.3"/>
    <row r="4238" s="22" customFormat="1" ht="13.8" x14ac:dyDescent="0.3"/>
    <row r="4239" s="22" customFormat="1" ht="13.8" x14ac:dyDescent="0.3"/>
    <row r="4240" s="22" customFormat="1" ht="13.8" x14ac:dyDescent="0.3"/>
    <row r="4241" s="22" customFormat="1" ht="13.8" x14ac:dyDescent="0.3"/>
    <row r="4242" s="22" customFormat="1" ht="13.8" x14ac:dyDescent="0.3"/>
    <row r="4243" s="22" customFormat="1" ht="13.8" x14ac:dyDescent="0.3"/>
    <row r="4244" s="22" customFormat="1" ht="13.8" x14ac:dyDescent="0.3"/>
    <row r="4245" s="22" customFormat="1" ht="13.8" x14ac:dyDescent="0.3"/>
    <row r="4246" s="22" customFormat="1" ht="13.8" x14ac:dyDescent="0.3"/>
    <row r="4247" s="22" customFormat="1" ht="13.8" x14ac:dyDescent="0.3"/>
    <row r="4248" s="22" customFormat="1" ht="13.8" x14ac:dyDescent="0.3"/>
    <row r="4249" s="22" customFormat="1" ht="13.8" x14ac:dyDescent="0.3"/>
    <row r="4250" s="22" customFormat="1" ht="13.8" x14ac:dyDescent="0.3"/>
  </sheetData>
  <sheetProtection password="CB75" sheet="1" objects="1" scenarios="1"/>
  <mergeCells count="12">
    <mergeCell ref="A1:G1"/>
    <mergeCell ref="A3:E3"/>
    <mergeCell ref="B63:D63"/>
    <mergeCell ref="A216:D216"/>
    <mergeCell ref="A263:D263"/>
    <mergeCell ref="F281:G281"/>
    <mergeCell ref="B74:D74"/>
    <mergeCell ref="B79:D79"/>
    <mergeCell ref="B113:D113"/>
    <mergeCell ref="B133:D133"/>
    <mergeCell ref="B138:D138"/>
    <mergeCell ref="B174:D174"/>
  </mergeCells>
  <phoneticPr fontId="4" type="noConversion"/>
  <printOptions horizontalCentered="1"/>
  <pageMargins left="0.23622047244094491" right="0.27559055118110237" top="0.39370078740157483" bottom="0.39370078740157483" header="0.39370078740157483" footer="0.19685039370078741"/>
  <pageSetup paperSize="9" orientation="portrait" r:id="rId1"/>
  <headerFooter alignWithMargins="0">
    <oddFooter>&amp;CPage &amp;P</oddFooter>
  </headerFooter>
  <rowBreaks count="4" manualBreakCount="4">
    <brk id="60" max="16383" man="1"/>
    <brk id="119" max="16383" man="1"/>
    <brk id="171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3"/>
  <sheetViews>
    <sheetView view="pageBreakPreview" zoomScaleNormal="100" zoomScaleSheetLayoutView="100" workbookViewId="0">
      <pane ySplit="3" topLeftCell="A4" activePane="bottomLeft" state="frozenSplit"/>
      <selection activeCell="D25" sqref="D25"/>
      <selection pane="bottomLeft" activeCell="N1" sqref="N1"/>
    </sheetView>
  </sheetViews>
  <sheetFormatPr baseColWidth="10" defaultColWidth="8" defaultRowHeight="13.8" x14ac:dyDescent="0.25"/>
  <cols>
    <col min="1" max="1" width="3" style="37" customWidth="1"/>
    <col min="2" max="2" width="10.33203125" style="31" customWidth="1"/>
    <col min="3" max="4" width="6.109375" style="31" customWidth="1"/>
    <col min="5" max="5" width="43.6640625" style="31" customWidth="1"/>
    <col min="6" max="7" width="15.44140625" style="44" customWidth="1"/>
    <col min="8" max="8" width="1.6640625" style="37" customWidth="1"/>
    <col min="9" max="9" width="6.6640625" style="44" hidden="1" customWidth="1"/>
    <col min="10" max="10" width="6.33203125" style="44" hidden="1" customWidth="1"/>
    <col min="11" max="11" width="5.6640625" style="44" hidden="1" customWidth="1"/>
    <col min="12" max="12" width="6.44140625" style="44" hidden="1" customWidth="1"/>
    <col min="13" max="13" width="10" style="44" hidden="1" customWidth="1"/>
    <col min="14" max="16" width="10" style="37" bestFit="1" customWidth="1"/>
    <col min="17" max="16384" width="8" style="37"/>
  </cols>
  <sheetData>
    <row r="1" spans="1:13" ht="17.399999999999999" x14ac:dyDescent="0.25">
      <c r="A1" s="531" t="s">
        <v>349</v>
      </c>
      <c r="B1" s="531"/>
      <c r="C1" s="531"/>
      <c r="D1" s="531"/>
      <c r="E1" s="531"/>
      <c r="F1" s="531"/>
      <c r="G1" s="531"/>
      <c r="H1" s="309"/>
    </row>
    <row r="3" spans="1:13" s="24" customFormat="1" ht="14.25" customHeight="1" x14ac:dyDescent="0.25">
      <c r="A3" s="541" t="str">
        <f>"EXERCICE "&amp;'1-Don. générales-Algemene geg.'!D4</f>
        <v>EXERCICE N</v>
      </c>
      <c r="B3" s="541"/>
      <c r="C3" s="541"/>
      <c r="D3" s="541"/>
      <c r="E3" s="542"/>
      <c r="F3" s="26" t="s">
        <v>665</v>
      </c>
      <c r="G3" s="27" t="s">
        <v>666</v>
      </c>
      <c r="I3" s="26" t="s">
        <v>483</v>
      </c>
      <c r="J3" s="28" t="s">
        <v>251</v>
      </c>
      <c r="K3" s="26" t="s">
        <v>252</v>
      </c>
      <c r="L3" s="28" t="s">
        <v>253</v>
      </c>
      <c r="M3" s="29" t="s">
        <v>482</v>
      </c>
    </row>
    <row r="4" spans="1:13" s="24" customFormat="1" ht="9" customHeight="1" x14ac:dyDescent="0.25">
      <c r="A4" s="30"/>
      <c r="B4" s="31"/>
      <c r="C4" s="31"/>
      <c r="D4" s="31"/>
      <c r="E4" s="31"/>
      <c r="F4" s="31"/>
      <c r="G4" s="31"/>
      <c r="I4" s="32"/>
      <c r="J4" s="33"/>
      <c r="K4" s="32"/>
      <c r="L4" s="33"/>
      <c r="M4" s="33"/>
    </row>
    <row r="5" spans="1:13" x14ac:dyDescent="0.3">
      <c r="A5" s="34">
        <v>13</v>
      </c>
      <c r="B5" s="35" t="s">
        <v>645</v>
      </c>
      <c r="C5" s="35"/>
      <c r="D5" s="35"/>
      <c r="E5" s="35"/>
      <c r="F5" s="35"/>
      <c r="G5" s="21">
        <f>SUM(G6:G8)</f>
        <v>0</v>
      </c>
      <c r="I5" s="38"/>
      <c r="J5" s="39"/>
      <c r="K5" s="38"/>
      <c r="L5" s="39"/>
      <c r="M5" s="39"/>
    </row>
    <row r="6" spans="1:13" x14ac:dyDescent="0.3">
      <c r="B6" s="40">
        <v>1320</v>
      </c>
      <c r="C6" s="41" t="s">
        <v>646</v>
      </c>
      <c r="D6" s="41"/>
      <c r="E6" s="42"/>
      <c r="F6" s="35"/>
      <c r="G6" s="286">
        <v>0</v>
      </c>
      <c r="I6" s="38" t="s">
        <v>254</v>
      </c>
      <c r="J6" s="39"/>
      <c r="K6" s="38"/>
      <c r="L6" s="39" t="s">
        <v>255</v>
      </c>
      <c r="M6" s="39"/>
    </row>
    <row r="7" spans="1:13" x14ac:dyDescent="0.3">
      <c r="B7" s="40">
        <v>1321</v>
      </c>
      <c r="C7" s="41" t="s">
        <v>647</v>
      </c>
      <c r="D7" s="41"/>
      <c r="E7" s="42"/>
      <c r="F7" s="35"/>
      <c r="G7" s="286">
        <v>0</v>
      </c>
      <c r="I7" s="38"/>
      <c r="J7" s="39" t="s">
        <v>254</v>
      </c>
      <c r="K7" s="38"/>
      <c r="L7" s="39" t="s">
        <v>255</v>
      </c>
      <c r="M7" s="39"/>
    </row>
    <row r="8" spans="1:13" x14ac:dyDescent="0.3">
      <c r="B8" s="40">
        <v>1322</v>
      </c>
      <c r="C8" s="41" t="s">
        <v>648</v>
      </c>
      <c r="D8" s="41"/>
      <c r="E8" s="42"/>
      <c r="F8" s="35"/>
      <c r="G8" s="286">
        <v>0</v>
      </c>
      <c r="I8" s="38" t="s">
        <v>254</v>
      </c>
      <c r="J8" s="39"/>
      <c r="K8" s="38"/>
      <c r="L8" s="39" t="s">
        <v>255</v>
      </c>
      <c r="M8" s="39"/>
    </row>
    <row r="9" spans="1:13" s="24" customFormat="1" ht="9" customHeight="1" x14ac:dyDescent="0.25">
      <c r="A9" s="30"/>
      <c r="B9" s="31"/>
      <c r="C9" s="31"/>
      <c r="D9" s="31"/>
      <c r="E9" s="31"/>
      <c r="F9" s="35"/>
      <c r="G9" s="31"/>
      <c r="I9" s="32"/>
      <c r="J9" s="33"/>
      <c r="K9" s="32"/>
      <c r="L9" s="33"/>
      <c r="M9" s="33"/>
    </row>
    <row r="10" spans="1:13" x14ac:dyDescent="0.3">
      <c r="A10" s="34">
        <v>15</v>
      </c>
      <c r="B10" s="35" t="s">
        <v>649</v>
      </c>
      <c r="C10" s="35"/>
      <c r="D10" s="35"/>
      <c r="E10" s="35"/>
      <c r="F10" s="35"/>
      <c r="G10" s="21">
        <f>SUM(G11)</f>
        <v>0</v>
      </c>
      <c r="I10" s="38"/>
      <c r="J10" s="39"/>
      <c r="K10" s="38"/>
      <c r="L10" s="39"/>
      <c r="M10" s="39"/>
    </row>
    <row r="11" spans="1:13" x14ac:dyDescent="0.3">
      <c r="B11" s="40">
        <v>151</v>
      </c>
      <c r="C11" s="41" t="s">
        <v>650</v>
      </c>
      <c r="D11" s="41"/>
      <c r="E11" s="42"/>
      <c r="F11" s="35"/>
      <c r="G11" s="286">
        <v>0</v>
      </c>
      <c r="I11" s="38"/>
      <c r="J11" s="39" t="s">
        <v>254</v>
      </c>
      <c r="K11" s="38"/>
      <c r="L11" s="39" t="s">
        <v>256</v>
      </c>
      <c r="M11" s="39"/>
    </row>
    <row r="12" spans="1:13" s="24" customFormat="1" ht="9" customHeight="1" x14ac:dyDescent="0.25">
      <c r="A12" s="30"/>
      <c r="B12" s="31"/>
      <c r="C12" s="31"/>
      <c r="D12" s="31"/>
      <c r="E12" s="31"/>
      <c r="F12" s="35"/>
      <c r="G12" s="31"/>
      <c r="I12" s="32"/>
      <c r="J12" s="33"/>
      <c r="K12" s="32"/>
      <c r="L12" s="33"/>
      <c r="M12" s="33"/>
    </row>
    <row r="13" spans="1:13" x14ac:dyDescent="0.3">
      <c r="A13" s="34">
        <v>16</v>
      </c>
      <c r="B13" s="35" t="s">
        <v>651</v>
      </c>
      <c r="C13" s="35"/>
      <c r="D13" s="35"/>
      <c r="E13" s="35"/>
      <c r="F13" s="35"/>
      <c r="G13" s="21">
        <f>SUM(G14:G17)</f>
        <v>0</v>
      </c>
      <c r="I13" s="38"/>
      <c r="J13" s="39"/>
      <c r="K13" s="38"/>
      <c r="L13" s="39"/>
      <c r="M13" s="39"/>
    </row>
    <row r="14" spans="1:13" x14ac:dyDescent="0.3">
      <c r="B14" s="40">
        <v>160</v>
      </c>
      <c r="C14" s="43" t="s">
        <v>652</v>
      </c>
      <c r="D14" s="41"/>
      <c r="E14" s="42"/>
      <c r="F14" s="35"/>
      <c r="G14" s="286">
        <v>0</v>
      </c>
      <c r="I14" s="38"/>
      <c r="J14" s="39" t="s">
        <v>254</v>
      </c>
      <c r="K14" s="38"/>
      <c r="L14" s="39" t="s">
        <v>257</v>
      </c>
      <c r="M14" s="39"/>
    </row>
    <row r="15" spans="1:13" x14ac:dyDescent="0.3">
      <c r="B15" s="40">
        <v>162</v>
      </c>
      <c r="C15" s="41" t="s">
        <v>653</v>
      </c>
      <c r="D15" s="41"/>
      <c r="E15" s="42"/>
      <c r="F15" s="35"/>
      <c r="G15" s="286">
        <v>0</v>
      </c>
      <c r="I15" s="38"/>
      <c r="J15" s="39" t="s">
        <v>254</v>
      </c>
      <c r="K15" s="38"/>
      <c r="L15" s="39" t="s">
        <v>258</v>
      </c>
      <c r="M15" s="39"/>
    </row>
    <row r="16" spans="1:13" x14ac:dyDescent="0.3">
      <c r="B16" s="40" t="s">
        <v>259</v>
      </c>
      <c r="C16" s="41" t="s">
        <v>654</v>
      </c>
      <c r="D16" s="41"/>
      <c r="E16" s="42"/>
      <c r="F16" s="35"/>
      <c r="G16" s="286">
        <v>0</v>
      </c>
      <c r="I16" s="38"/>
      <c r="J16" s="39" t="s">
        <v>254</v>
      </c>
      <c r="K16" s="38"/>
      <c r="L16" s="39" t="s">
        <v>260</v>
      </c>
      <c r="M16" s="39" t="s">
        <v>261</v>
      </c>
    </row>
    <row r="17" spans="1:13" x14ac:dyDescent="0.3">
      <c r="B17" s="40">
        <v>168</v>
      </c>
      <c r="C17" s="41" t="s">
        <v>655</v>
      </c>
      <c r="D17" s="41"/>
      <c r="E17" s="42"/>
      <c r="F17" s="35"/>
      <c r="G17" s="286">
        <v>0</v>
      </c>
      <c r="I17" s="38"/>
      <c r="J17" s="39" t="s">
        <v>254</v>
      </c>
      <c r="K17" s="38"/>
      <c r="L17" s="39" t="s">
        <v>262</v>
      </c>
      <c r="M17" s="39" t="s">
        <v>261</v>
      </c>
    </row>
    <row r="18" spans="1:13" s="24" customFormat="1" ht="9" customHeight="1" x14ac:dyDescent="0.25">
      <c r="A18" s="30"/>
      <c r="B18" s="31"/>
      <c r="C18" s="31"/>
      <c r="D18" s="31"/>
      <c r="E18" s="31"/>
      <c r="F18" s="35"/>
      <c r="G18" s="31"/>
      <c r="I18" s="32"/>
      <c r="J18" s="33"/>
      <c r="K18" s="32"/>
      <c r="L18" s="33"/>
      <c r="M18" s="33"/>
    </row>
    <row r="19" spans="1:13" x14ac:dyDescent="0.3">
      <c r="A19" s="34">
        <v>17</v>
      </c>
      <c r="B19" s="35" t="s">
        <v>656</v>
      </c>
      <c r="C19" s="35"/>
      <c r="D19" s="35"/>
      <c r="E19" s="35"/>
      <c r="F19" s="35"/>
      <c r="G19" s="21">
        <f>SUM(G20:G29)</f>
        <v>0</v>
      </c>
      <c r="I19" s="38"/>
      <c r="J19" s="39"/>
      <c r="K19" s="38"/>
      <c r="L19" s="39"/>
      <c r="M19" s="39"/>
    </row>
    <row r="20" spans="1:13" x14ac:dyDescent="0.3">
      <c r="B20" s="40">
        <v>1720</v>
      </c>
      <c r="C20" s="41" t="s">
        <v>657</v>
      </c>
      <c r="D20" s="41"/>
      <c r="E20" s="42"/>
      <c r="F20" s="35"/>
      <c r="G20" s="286">
        <v>0</v>
      </c>
      <c r="I20" s="38"/>
      <c r="J20" s="39" t="s">
        <v>254</v>
      </c>
      <c r="K20" s="38"/>
      <c r="L20" s="39" t="s">
        <v>263</v>
      </c>
      <c r="M20" s="39" t="s">
        <v>254</v>
      </c>
    </row>
    <row r="21" spans="1:13" x14ac:dyDescent="0.3">
      <c r="B21" s="40">
        <v>1721</v>
      </c>
      <c r="C21" s="41" t="s">
        <v>658</v>
      </c>
      <c r="D21" s="41"/>
      <c r="E21" s="42"/>
      <c r="F21" s="35"/>
      <c r="G21" s="286">
        <v>0</v>
      </c>
      <c r="I21" s="38"/>
      <c r="J21" s="39" t="s">
        <v>254</v>
      </c>
      <c r="K21" s="38"/>
      <c r="L21" s="39" t="s">
        <v>263</v>
      </c>
      <c r="M21" s="39" t="s">
        <v>254</v>
      </c>
    </row>
    <row r="22" spans="1:13" x14ac:dyDescent="0.3">
      <c r="B22" s="40">
        <v>1722</v>
      </c>
      <c r="C22" s="41" t="s">
        <v>659</v>
      </c>
      <c r="D22" s="41"/>
      <c r="E22" s="42"/>
      <c r="F22" s="35"/>
      <c r="G22" s="286">
        <v>0</v>
      </c>
      <c r="I22" s="38"/>
      <c r="J22" s="39" t="s">
        <v>254</v>
      </c>
      <c r="K22" s="38"/>
      <c r="L22" s="39" t="s">
        <v>263</v>
      </c>
      <c r="M22" s="39" t="s">
        <v>254</v>
      </c>
    </row>
    <row r="23" spans="1:13" x14ac:dyDescent="0.3">
      <c r="B23" s="40">
        <v>1730</v>
      </c>
      <c r="C23" s="41" t="s">
        <v>660</v>
      </c>
      <c r="D23" s="41"/>
      <c r="E23" s="42"/>
      <c r="F23" s="35"/>
      <c r="G23" s="286">
        <v>0</v>
      </c>
      <c r="I23" s="38"/>
      <c r="J23" s="39" t="s">
        <v>254</v>
      </c>
      <c r="K23" s="38"/>
      <c r="L23" s="39" t="s">
        <v>264</v>
      </c>
      <c r="M23" s="39" t="s">
        <v>254</v>
      </c>
    </row>
    <row r="24" spans="1:13" x14ac:dyDescent="0.3">
      <c r="B24" s="40">
        <v>1740</v>
      </c>
      <c r="C24" s="41" t="s">
        <v>661</v>
      </c>
      <c r="D24" s="41"/>
      <c r="E24" s="42"/>
      <c r="F24" s="35"/>
      <c r="G24" s="286">
        <v>0</v>
      </c>
      <c r="I24" s="38"/>
      <c r="J24" s="39" t="s">
        <v>254</v>
      </c>
      <c r="K24" s="38"/>
      <c r="L24" s="39" t="s">
        <v>265</v>
      </c>
      <c r="M24" s="39" t="s">
        <v>254</v>
      </c>
    </row>
    <row r="25" spans="1:13" x14ac:dyDescent="0.3">
      <c r="B25" s="40">
        <v>17500</v>
      </c>
      <c r="C25" s="41" t="s">
        <v>662</v>
      </c>
      <c r="D25" s="41"/>
      <c r="E25" s="42"/>
      <c r="F25" s="35"/>
      <c r="G25" s="286">
        <v>0</v>
      </c>
      <c r="I25" s="38"/>
      <c r="J25" s="39" t="s">
        <v>254</v>
      </c>
      <c r="K25" s="38"/>
      <c r="L25" s="39" t="s">
        <v>266</v>
      </c>
      <c r="M25" s="39" t="s">
        <v>254</v>
      </c>
    </row>
    <row r="26" spans="1:13" x14ac:dyDescent="0.3">
      <c r="B26" s="40">
        <v>17501</v>
      </c>
      <c r="C26" s="41" t="s">
        <v>663</v>
      </c>
      <c r="D26" s="41"/>
      <c r="E26" s="42"/>
      <c r="F26" s="35"/>
      <c r="G26" s="286">
        <v>0</v>
      </c>
      <c r="I26" s="38"/>
      <c r="J26" s="39" t="s">
        <v>254</v>
      </c>
      <c r="K26" s="38"/>
      <c r="L26" s="39" t="s">
        <v>266</v>
      </c>
      <c r="M26" s="39" t="s">
        <v>254</v>
      </c>
    </row>
    <row r="27" spans="1:13" x14ac:dyDescent="0.3">
      <c r="B27" s="40">
        <v>1790</v>
      </c>
      <c r="C27" s="41" t="s">
        <v>795</v>
      </c>
      <c r="D27" s="41"/>
      <c r="E27" s="42"/>
      <c r="F27" s="35"/>
      <c r="G27" s="286">
        <v>0</v>
      </c>
      <c r="I27" s="38"/>
      <c r="J27" s="39" t="s">
        <v>254</v>
      </c>
      <c r="K27" s="38"/>
      <c r="L27" s="39" t="s">
        <v>267</v>
      </c>
      <c r="M27" s="39" t="s">
        <v>254</v>
      </c>
    </row>
    <row r="28" spans="1:13" ht="26.25" customHeight="1" x14ac:dyDescent="0.3">
      <c r="B28" s="40">
        <v>1791</v>
      </c>
      <c r="C28" s="543" t="s">
        <v>796</v>
      </c>
      <c r="D28" s="544"/>
      <c r="E28" s="545"/>
      <c r="F28" s="35"/>
      <c r="G28" s="286">
        <v>0</v>
      </c>
      <c r="I28" s="38"/>
      <c r="J28" s="39" t="s">
        <v>254</v>
      </c>
      <c r="K28" s="38"/>
      <c r="L28" s="39" t="s">
        <v>268</v>
      </c>
      <c r="M28" s="39" t="s">
        <v>254</v>
      </c>
    </row>
    <row r="29" spans="1:13" x14ac:dyDescent="0.3">
      <c r="B29" s="40">
        <v>1792</v>
      </c>
      <c r="C29" s="41" t="s">
        <v>797</v>
      </c>
      <c r="D29" s="41"/>
      <c r="E29" s="42"/>
      <c r="F29" s="35"/>
      <c r="G29" s="286">
        <v>0</v>
      </c>
      <c r="I29" s="38"/>
      <c r="J29" s="39" t="s">
        <v>254</v>
      </c>
      <c r="K29" s="38"/>
      <c r="L29" s="39" t="s">
        <v>269</v>
      </c>
      <c r="M29" s="39" t="s">
        <v>254</v>
      </c>
    </row>
    <row r="30" spans="1:13" s="24" customFormat="1" ht="9" customHeight="1" x14ac:dyDescent="0.25">
      <c r="A30" s="30"/>
      <c r="B30" s="31"/>
      <c r="C30" s="31"/>
      <c r="D30" s="31"/>
      <c r="E30" s="31"/>
      <c r="F30" s="31"/>
      <c r="G30" s="31"/>
      <c r="I30" s="32"/>
      <c r="J30" s="33"/>
      <c r="K30" s="32"/>
      <c r="L30" s="33"/>
      <c r="M30" s="33"/>
    </row>
    <row r="31" spans="1:13" s="24" customFormat="1" x14ac:dyDescent="0.25">
      <c r="A31" s="30"/>
      <c r="B31" s="31"/>
      <c r="C31" s="31"/>
      <c r="D31" s="31"/>
      <c r="E31" s="31"/>
      <c r="F31" s="31"/>
      <c r="G31" s="44" t="s">
        <v>680</v>
      </c>
      <c r="I31" s="32"/>
      <c r="J31" s="33"/>
      <c r="K31" s="32"/>
      <c r="L31" s="33"/>
      <c r="M31" s="33"/>
    </row>
    <row r="32" spans="1:13" x14ac:dyDescent="0.3">
      <c r="A32" s="34">
        <v>20</v>
      </c>
      <c r="B32" s="35" t="s">
        <v>667</v>
      </c>
      <c r="C32" s="35"/>
      <c r="D32" s="35"/>
      <c r="E32" s="35"/>
      <c r="F32" s="21">
        <f>SUM(F33:F34)</f>
        <v>0</v>
      </c>
      <c r="G32" s="21">
        <f>SUM(G33:G34)</f>
        <v>0</v>
      </c>
      <c r="I32" s="38"/>
      <c r="J32" s="39"/>
      <c r="K32" s="38"/>
      <c r="L32" s="39"/>
      <c r="M32" s="39"/>
    </row>
    <row r="33" spans="1:13" x14ac:dyDescent="0.3">
      <c r="B33" s="40" t="s">
        <v>486</v>
      </c>
      <c r="C33" s="41" t="s">
        <v>667</v>
      </c>
      <c r="D33" s="41"/>
      <c r="E33" s="42"/>
      <c r="F33" s="286">
        <v>0</v>
      </c>
      <c r="G33" s="287">
        <v>0</v>
      </c>
      <c r="I33" s="38"/>
      <c r="J33" s="39" t="s">
        <v>254</v>
      </c>
      <c r="K33" s="38" t="s">
        <v>270</v>
      </c>
      <c r="L33" s="39"/>
      <c r="M33" s="39" t="s">
        <v>270</v>
      </c>
    </row>
    <row r="34" spans="1:13" x14ac:dyDescent="0.3">
      <c r="B34" s="40" t="s">
        <v>487</v>
      </c>
      <c r="C34" s="41" t="s">
        <v>668</v>
      </c>
      <c r="D34" s="41"/>
      <c r="E34" s="42"/>
      <c r="F34" s="286">
        <v>0</v>
      </c>
      <c r="G34" s="287">
        <v>0</v>
      </c>
      <c r="I34" s="38"/>
      <c r="J34" s="39" t="s">
        <v>254</v>
      </c>
      <c r="K34" s="38" t="s">
        <v>270</v>
      </c>
      <c r="L34" s="39"/>
      <c r="M34" s="39" t="s">
        <v>270</v>
      </c>
    </row>
    <row r="35" spans="1:13" s="24" customFormat="1" ht="9" customHeight="1" x14ac:dyDescent="0.25">
      <c r="A35" s="30"/>
      <c r="B35" s="31"/>
      <c r="C35" s="31"/>
      <c r="D35" s="31"/>
      <c r="E35" s="31"/>
      <c r="F35" s="31"/>
      <c r="G35" s="31"/>
      <c r="I35" s="32"/>
      <c r="J35" s="33"/>
      <c r="K35" s="32"/>
      <c r="L35" s="33"/>
      <c r="M35" s="33"/>
    </row>
    <row r="36" spans="1:13" s="24" customFormat="1" x14ac:dyDescent="0.25">
      <c r="A36" s="30"/>
      <c r="B36" s="31"/>
      <c r="C36" s="31"/>
      <c r="D36" s="31"/>
      <c r="E36" s="31"/>
      <c r="F36" s="31"/>
      <c r="G36" s="44" t="s">
        <v>680</v>
      </c>
      <c r="I36" s="32"/>
      <c r="J36" s="33"/>
      <c r="K36" s="32"/>
      <c r="L36" s="33"/>
      <c r="M36" s="33"/>
    </row>
    <row r="37" spans="1:13" x14ac:dyDescent="0.3">
      <c r="A37" s="34">
        <v>21</v>
      </c>
      <c r="B37" s="35" t="s">
        <v>724</v>
      </c>
      <c r="C37" s="35"/>
      <c r="D37" s="35"/>
      <c r="E37" s="35"/>
      <c r="F37" s="21">
        <f>SUM(F38:F40)</f>
        <v>0</v>
      </c>
      <c r="G37" s="21">
        <f>SUM(G38:G40)</f>
        <v>0</v>
      </c>
      <c r="I37" s="38"/>
      <c r="J37" s="39"/>
      <c r="K37" s="38"/>
      <c r="L37" s="39"/>
      <c r="M37" s="39"/>
    </row>
    <row r="38" spans="1:13" x14ac:dyDescent="0.3">
      <c r="B38" s="40" t="s">
        <v>488</v>
      </c>
      <c r="C38" s="41" t="s">
        <v>669</v>
      </c>
      <c r="D38" s="41"/>
      <c r="E38" s="42"/>
      <c r="F38" s="286">
        <v>0</v>
      </c>
      <c r="G38" s="287">
        <v>0</v>
      </c>
      <c r="I38" s="38"/>
      <c r="J38" s="39" t="s">
        <v>254</v>
      </c>
      <c r="K38" s="38" t="s">
        <v>271</v>
      </c>
      <c r="L38" s="39"/>
      <c r="M38" s="39" t="s">
        <v>271</v>
      </c>
    </row>
    <row r="39" spans="1:13" x14ac:dyDescent="0.3">
      <c r="B39" s="40" t="s">
        <v>489</v>
      </c>
      <c r="C39" s="41" t="s">
        <v>670</v>
      </c>
      <c r="D39" s="41"/>
      <c r="E39" s="42"/>
      <c r="F39" s="286">
        <v>0</v>
      </c>
      <c r="G39" s="287">
        <v>0</v>
      </c>
      <c r="I39" s="38"/>
      <c r="J39" s="39" t="s">
        <v>254</v>
      </c>
      <c r="K39" s="38" t="s">
        <v>271</v>
      </c>
      <c r="L39" s="39"/>
      <c r="M39" s="39" t="s">
        <v>271</v>
      </c>
    </row>
    <row r="40" spans="1:13" x14ac:dyDescent="0.3">
      <c r="B40" s="40" t="s">
        <v>490</v>
      </c>
      <c r="C40" s="41" t="s">
        <v>671</v>
      </c>
      <c r="D40" s="41"/>
      <c r="E40" s="42"/>
      <c r="F40" s="286">
        <v>0</v>
      </c>
      <c r="G40" s="287">
        <v>0</v>
      </c>
      <c r="I40" s="38"/>
      <c r="J40" s="39" t="s">
        <v>254</v>
      </c>
      <c r="K40" s="38" t="s">
        <v>271</v>
      </c>
      <c r="L40" s="39"/>
      <c r="M40" s="39" t="s">
        <v>271</v>
      </c>
    </row>
    <row r="41" spans="1:13" s="24" customFormat="1" ht="9" customHeight="1" x14ac:dyDescent="0.25">
      <c r="A41" s="30"/>
      <c r="B41" s="31"/>
      <c r="C41" s="31"/>
      <c r="D41" s="31"/>
      <c r="E41" s="31"/>
      <c r="F41" s="31"/>
      <c r="G41" s="31"/>
      <c r="I41" s="32"/>
      <c r="J41" s="33"/>
      <c r="K41" s="32"/>
      <c r="L41" s="33"/>
      <c r="M41" s="33"/>
    </row>
    <row r="42" spans="1:13" s="24" customFormat="1" x14ac:dyDescent="0.25">
      <c r="A42" s="30"/>
      <c r="B42" s="31"/>
      <c r="C42" s="31"/>
      <c r="D42" s="31"/>
      <c r="E42" s="31"/>
      <c r="F42" s="31"/>
      <c r="G42" s="44" t="s">
        <v>680</v>
      </c>
      <c r="I42" s="32"/>
      <c r="J42" s="33"/>
      <c r="K42" s="32"/>
      <c r="L42" s="33"/>
      <c r="M42" s="33"/>
    </row>
    <row r="43" spans="1:13" x14ac:dyDescent="0.3">
      <c r="A43" s="34">
        <v>22</v>
      </c>
      <c r="B43" s="35" t="s">
        <v>723</v>
      </c>
      <c r="C43" s="35"/>
      <c r="D43" s="35"/>
      <c r="E43" s="35"/>
      <c r="F43" s="21">
        <f>SUM(F44:F51)</f>
        <v>0</v>
      </c>
      <c r="G43" s="21">
        <f>SUM(G44:G51)</f>
        <v>0</v>
      </c>
      <c r="I43" s="38"/>
      <c r="J43" s="39"/>
      <c r="K43" s="38"/>
      <c r="L43" s="39"/>
      <c r="M43" s="39"/>
    </row>
    <row r="44" spans="1:13" x14ac:dyDescent="0.3">
      <c r="B44" s="40" t="s">
        <v>491</v>
      </c>
      <c r="C44" s="41" t="s">
        <v>672</v>
      </c>
      <c r="D44" s="41"/>
      <c r="E44" s="42"/>
      <c r="F44" s="286">
        <v>0</v>
      </c>
      <c r="G44" s="287">
        <v>0</v>
      </c>
      <c r="I44" s="38"/>
      <c r="J44" s="39" t="s">
        <v>254</v>
      </c>
      <c r="K44" s="38" t="s">
        <v>452</v>
      </c>
      <c r="L44" s="39"/>
      <c r="M44" s="39" t="s">
        <v>453</v>
      </c>
    </row>
    <row r="45" spans="1:13" x14ac:dyDescent="0.3">
      <c r="B45" s="40" t="s">
        <v>492</v>
      </c>
      <c r="C45" s="41" t="s">
        <v>673</v>
      </c>
      <c r="D45" s="41"/>
      <c r="E45" s="42"/>
      <c r="F45" s="286">
        <v>0</v>
      </c>
      <c r="G45" s="287">
        <v>0</v>
      </c>
      <c r="I45" s="38"/>
      <c r="J45" s="39" t="s">
        <v>254</v>
      </c>
      <c r="K45" s="38" t="s">
        <v>454</v>
      </c>
      <c r="L45" s="39"/>
      <c r="M45" s="39" t="s">
        <v>453</v>
      </c>
    </row>
    <row r="46" spans="1:13" x14ac:dyDescent="0.3">
      <c r="B46" s="40" t="s">
        <v>493</v>
      </c>
      <c r="C46" s="41" t="s">
        <v>674</v>
      </c>
      <c r="D46" s="41"/>
      <c r="E46" s="42"/>
      <c r="F46" s="286">
        <v>0</v>
      </c>
      <c r="G46" s="287">
        <v>0</v>
      </c>
      <c r="I46" s="38"/>
      <c r="J46" s="39" t="s">
        <v>254</v>
      </c>
      <c r="K46" s="38" t="s">
        <v>452</v>
      </c>
      <c r="L46" s="39"/>
      <c r="M46" s="39" t="s">
        <v>453</v>
      </c>
    </row>
    <row r="47" spans="1:13" x14ac:dyDescent="0.3">
      <c r="B47" s="40" t="s">
        <v>494</v>
      </c>
      <c r="C47" s="41" t="s">
        <v>675</v>
      </c>
      <c r="D47" s="41"/>
      <c r="E47" s="42"/>
      <c r="F47" s="286">
        <v>0</v>
      </c>
      <c r="G47" s="287">
        <v>0</v>
      </c>
      <c r="I47" s="38"/>
      <c r="J47" s="39" t="s">
        <v>254</v>
      </c>
      <c r="K47" s="38" t="s">
        <v>454</v>
      </c>
      <c r="L47" s="39"/>
      <c r="M47" s="39" t="s">
        <v>453</v>
      </c>
    </row>
    <row r="48" spans="1:13" x14ac:dyDescent="0.3">
      <c r="B48" s="40" t="s">
        <v>495</v>
      </c>
      <c r="C48" s="41" t="s">
        <v>676</v>
      </c>
      <c r="D48" s="41"/>
      <c r="E48" s="42"/>
      <c r="F48" s="286">
        <v>0</v>
      </c>
      <c r="G48" s="287">
        <v>0</v>
      </c>
      <c r="I48" s="38"/>
      <c r="J48" s="39" t="s">
        <v>254</v>
      </c>
      <c r="K48" s="38" t="s">
        <v>452</v>
      </c>
      <c r="L48" s="39"/>
      <c r="M48" s="39" t="s">
        <v>453</v>
      </c>
    </row>
    <row r="49" spans="1:13" x14ac:dyDescent="0.3">
      <c r="B49" s="40" t="s">
        <v>496</v>
      </c>
      <c r="C49" s="41" t="s">
        <v>677</v>
      </c>
      <c r="D49" s="41"/>
      <c r="E49" s="42"/>
      <c r="F49" s="286">
        <v>0</v>
      </c>
      <c r="G49" s="287">
        <v>0</v>
      </c>
      <c r="I49" s="38"/>
      <c r="J49" s="39" t="s">
        <v>254</v>
      </c>
      <c r="K49" s="38" t="s">
        <v>454</v>
      </c>
      <c r="L49" s="39"/>
      <c r="M49" s="39" t="s">
        <v>453</v>
      </c>
    </row>
    <row r="50" spans="1:13" x14ac:dyDescent="0.3">
      <c r="B50" s="40" t="s">
        <v>497</v>
      </c>
      <c r="C50" s="41" t="s">
        <v>678</v>
      </c>
      <c r="D50" s="41"/>
      <c r="E50" s="42"/>
      <c r="F50" s="286">
        <v>0</v>
      </c>
      <c r="G50" s="287">
        <v>0</v>
      </c>
      <c r="I50" s="38"/>
      <c r="J50" s="39" t="s">
        <v>254</v>
      </c>
      <c r="K50" s="38" t="s">
        <v>452</v>
      </c>
      <c r="L50" s="39"/>
      <c r="M50" s="39" t="s">
        <v>453</v>
      </c>
    </row>
    <row r="51" spans="1:13" x14ac:dyDescent="0.3">
      <c r="B51" s="40" t="s">
        <v>498</v>
      </c>
      <c r="C51" s="41" t="s">
        <v>679</v>
      </c>
      <c r="D51" s="41"/>
      <c r="E51" s="42"/>
      <c r="F51" s="286">
        <v>0</v>
      </c>
      <c r="G51" s="287">
        <v>0</v>
      </c>
      <c r="I51" s="38"/>
      <c r="J51" s="39" t="s">
        <v>254</v>
      </c>
      <c r="K51" s="38" t="s">
        <v>454</v>
      </c>
      <c r="L51" s="39"/>
      <c r="M51" s="39" t="s">
        <v>453</v>
      </c>
    </row>
    <row r="52" spans="1:13" s="24" customFormat="1" ht="9" customHeight="1" x14ac:dyDescent="0.25">
      <c r="A52" s="30"/>
      <c r="B52" s="31"/>
      <c r="C52" s="31"/>
      <c r="D52" s="31"/>
      <c r="E52" s="31"/>
      <c r="F52" s="31"/>
      <c r="G52" s="31"/>
      <c r="I52" s="32"/>
      <c r="J52" s="33"/>
      <c r="K52" s="32"/>
      <c r="L52" s="33"/>
      <c r="M52" s="33"/>
    </row>
    <row r="53" spans="1:13" s="24" customFormat="1" x14ac:dyDescent="0.25">
      <c r="A53" s="30"/>
      <c r="B53" s="31"/>
      <c r="C53" s="31"/>
      <c r="D53" s="31"/>
      <c r="E53" s="31"/>
      <c r="F53" s="31"/>
      <c r="G53" s="44" t="s">
        <v>680</v>
      </c>
      <c r="I53" s="32"/>
      <c r="J53" s="33"/>
      <c r="K53" s="32"/>
      <c r="L53" s="33"/>
      <c r="M53" s="33"/>
    </row>
    <row r="54" spans="1:13" x14ac:dyDescent="0.3">
      <c r="A54" s="34">
        <v>23</v>
      </c>
      <c r="B54" s="35" t="s">
        <v>722</v>
      </c>
      <c r="C54" s="35"/>
      <c r="D54" s="35"/>
      <c r="E54" s="35"/>
      <c r="F54" s="21">
        <f>SUM(F55:F60)</f>
        <v>0</v>
      </c>
      <c r="G54" s="21">
        <f>SUM(G55:G60)</f>
        <v>0</v>
      </c>
      <c r="I54" s="38"/>
      <c r="J54" s="39"/>
      <c r="K54" s="38"/>
      <c r="L54" s="39"/>
      <c r="M54" s="39"/>
    </row>
    <row r="55" spans="1:13" x14ac:dyDescent="0.3">
      <c r="B55" s="40" t="s">
        <v>499</v>
      </c>
      <c r="C55" s="41" t="s">
        <v>681</v>
      </c>
      <c r="D55" s="41"/>
      <c r="E55" s="42"/>
      <c r="F55" s="286">
        <v>0</v>
      </c>
      <c r="G55" s="287">
        <v>0</v>
      </c>
      <c r="I55" s="38"/>
      <c r="J55" s="39" t="s">
        <v>254</v>
      </c>
      <c r="K55" s="38" t="s">
        <v>455</v>
      </c>
      <c r="L55" s="39"/>
      <c r="M55" s="39" t="s">
        <v>456</v>
      </c>
    </row>
    <row r="56" spans="1:13" x14ac:dyDescent="0.3">
      <c r="B56" s="40" t="s">
        <v>500</v>
      </c>
      <c r="C56" s="41" t="s">
        <v>682</v>
      </c>
      <c r="D56" s="41"/>
      <c r="E56" s="42"/>
      <c r="F56" s="286">
        <v>0</v>
      </c>
      <c r="G56" s="287">
        <v>0</v>
      </c>
      <c r="I56" s="38"/>
      <c r="J56" s="39" t="s">
        <v>254</v>
      </c>
      <c r="K56" s="38" t="s">
        <v>455</v>
      </c>
      <c r="L56" s="39"/>
      <c r="M56" s="39" t="s">
        <v>456</v>
      </c>
    </row>
    <row r="57" spans="1:13" x14ac:dyDescent="0.3">
      <c r="B57" s="40" t="s">
        <v>501</v>
      </c>
      <c r="C57" s="41" t="s">
        <v>697</v>
      </c>
      <c r="D57" s="41"/>
      <c r="E57" s="42"/>
      <c r="F57" s="286">
        <v>0</v>
      </c>
      <c r="G57" s="287">
        <v>0</v>
      </c>
      <c r="I57" s="38"/>
      <c r="J57" s="39" t="s">
        <v>254</v>
      </c>
      <c r="K57" s="38" t="s">
        <v>455</v>
      </c>
      <c r="L57" s="39"/>
      <c r="M57" s="39" t="s">
        <v>456</v>
      </c>
    </row>
    <row r="58" spans="1:13" x14ac:dyDescent="0.3">
      <c r="B58" s="40" t="s">
        <v>502</v>
      </c>
      <c r="C58" s="41" t="s">
        <v>698</v>
      </c>
      <c r="D58" s="41"/>
      <c r="E58" s="42"/>
      <c r="F58" s="286">
        <v>0</v>
      </c>
      <c r="G58" s="287">
        <v>0</v>
      </c>
      <c r="I58" s="38"/>
      <c r="J58" s="39" t="s">
        <v>254</v>
      </c>
      <c r="K58" s="38" t="s">
        <v>457</v>
      </c>
      <c r="L58" s="39"/>
      <c r="M58" s="39" t="s">
        <v>456</v>
      </c>
    </row>
    <row r="59" spans="1:13" x14ac:dyDescent="0.3">
      <c r="B59" s="40" t="s">
        <v>503</v>
      </c>
      <c r="C59" s="41" t="s">
        <v>699</v>
      </c>
      <c r="D59" s="41"/>
      <c r="E59" s="42"/>
      <c r="F59" s="286">
        <v>0</v>
      </c>
      <c r="G59" s="287">
        <v>0</v>
      </c>
      <c r="I59" s="38"/>
      <c r="J59" s="39" t="s">
        <v>254</v>
      </c>
      <c r="K59" s="38" t="s">
        <v>457</v>
      </c>
      <c r="L59" s="39"/>
      <c r="M59" s="39" t="s">
        <v>456</v>
      </c>
    </row>
    <row r="60" spans="1:13" x14ac:dyDescent="0.3">
      <c r="B60" s="40" t="s">
        <v>504</v>
      </c>
      <c r="C60" s="41" t="s">
        <v>700</v>
      </c>
      <c r="D60" s="41"/>
      <c r="E60" s="42"/>
      <c r="F60" s="286">
        <v>0</v>
      </c>
      <c r="G60" s="287">
        <v>0</v>
      </c>
      <c r="I60" s="38"/>
      <c r="J60" s="39" t="s">
        <v>254</v>
      </c>
      <c r="K60" s="38" t="s">
        <v>457</v>
      </c>
      <c r="L60" s="39"/>
      <c r="M60" s="39" t="s">
        <v>456</v>
      </c>
    </row>
    <row r="61" spans="1:13" s="24" customFormat="1" ht="9" customHeight="1" x14ac:dyDescent="0.25">
      <c r="A61" s="30"/>
      <c r="B61" s="31"/>
      <c r="C61" s="31"/>
      <c r="D61" s="31"/>
      <c r="E61" s="31"/>
      <c r="F61" s="31"/>
      <c r="G61" s="31"/>
      <c r="I61" s="32"/>
      <c r="J61" s="33"/>
      <c r="K61" s="32"/>
      <c r="L61" s="33"/>
      <c r="M61" s="33"/>
    </row>
    <row r="62" spans="1:13" s="24" customFormat="1" ht="14.25" customHeight="1" x14ac:dyDescent="0.25">
      <c r="B62" s="25"/>
      <c r="C62" s="25"/>
      <c r="D62" s="25"/>
      <c r="E62" s="25"/>
      <c r="F62" s="26" t="s">
        <v>665</v>
      </c>
      <c r="G62" s="27" t="s">
        <v>666</v>
      </c>
      <c r="I62" s="26" t="s">
        <v>483</v>
      </c>
      <c r="J62" s="28" t="s">
        <v>251</v>
      </c>
      <c r="K62" s="26" t="s">
        <v>252</v>
      </c>
      <c r="L62" s="28" t="s">
        <v>253</v>
      </c>
      <c r="M62" s="29" t="s">
        <v>482</v>
      </c>
    </row>
    <row r="63" spans="1:13" s="24" customFormat="1" ht="9" customHeight="1" x14ac:dyDescent="0.25">
      <c r="A63" s="30"/>
      <c r="B63" s="31"/>
      <c r="C63" s="31"/>
      <c r="D63" s="31"/>
      <c r="E63" s="31"/>
      <c r="F63" s="31"/>
      <c r="G63" s="31"/>
      <c r="I63" s="32"/>
      <c r="J63" s="33"/>
      <c r="K63" s="32"/>
      <c r="L63" s="33"/>
      <c r="M63" s="33"/>
    </row>
    <row r="64" spans="1:13" s="24" customFormat="1" x14ac:dyDescent="0.25">
      <c r="A64" s="30"/>
      <c r="B64" s="31"/>
      <c r="C64" s="31"/>
      <c r="D64" s="31"/>
      <c r="E64" s="31"/>
      <c r="F64" s="31"/>
      <c r="G64" s="44" t="s">
        <v>680</v>
      </c>
      <c r="I64" s="32"/>
      <c r="J64" s="33"/>
      <c r="K64" s="32"/>
      <c r="L64" s="33"/>
      <c r="M64" s="33"/>
    </row>
    <row r="65" spans="1:13" x14ac:dyDescent="0.3">
      <c r="A65" s="45">
        <v>24</v>
      </c>
      <c r="B65" s="46" t="s">
        <v>721</v>
      </c>
      <c r="E65" s="47"/>
      <c r="F65" s="21">
        <f>SUM(F66:F69)</f>
        <v>0</v>
      </c>
      <c r="G65" s="21">
        <f>SUM(G66:G69)</f>
        <v>0</v>
      </c>
      <c r="I65" s="38"/>
      <c r="J65" s="39"/>
      <c r="K65" s="38"/>
      <c r="L65" s="39"/>
      <c r="M65" s="39"/>
    </row>
    <row r="66" spans="1:13" x14ac:dyDescent="0.3">
      <c r="B66" s="40" t="s">
        <v>505</v>
      </c>
      <c r="C66" s="41" t="s">
        <v>701</v>
      </c>
      <c r="D66" s="41"/>
      <c r="E66" s="42"/>
      <c r="F66" s="286">
        <v>0</v>
      </c>
      <c r="G66" s="287">
        <v>0</v>
      </c>
      <c r="I66" s="38"/>
      <c r="J66" s="39" t="s">
        <v>254</v>
      </c>
      <c r="K66" s="38" t="s">
        <v>458</v>
      </c>
      <c r="L66" s="39"/>
      <c r="M66" s="39" t="s">
        <v>459</v>
      </c>
    </row>
    <row r="67" spans="1:13" x14ac:dyDescent="0.3">
      <c r="B67" s="40" t="s">
        <v>506</v>
      </c>
      <c r="C67" s="41" t="s">
        <v>702</v>
      </c>
      <c r="D67" s="41"/>
      <c r="E67" s="42"/>
      <c r="F67" s="286">
        <v>0</v>
      </c>
      <c r="G67" s="287">
        <v>0</v>
      </c>
      <c r="I67" s="38"/>
      <c r="J67" s="39" t="s">
        <v>254</v>
      </c>
      <c r="K67" s="38" t="s">
        <v>458</v>
      </c>
      <c r="L67" s="39"/>
      <c r="M67" s="39" t="s">
        <v>459</v>
      </c>
    </row>
    <row r="68" spans="1:13" x14ac:dyDescent="0.3">
      <c r="B68" s="40" t="s">
        <v>507</v>
      </c>
      <c r="C68" s="41" t="s">
        <v>703</v>
      </c>
      <c r="D68" s="41"/>
      <c r="E68" s="42"/>
      <c r="F68" s="286">
        <v>0</v>
      </c>
      <c r="G68" s="287">
        <v>0</v>
      </c>
      <c r="I68" s="38"/>
      <c r="J68" s="39" t="s">
        <v>254</v>
      </c>
      <c r="K68" s="38" t="s">
        <v>460</v>
      </c>
      <c r="L68" s="39"/>
      <c r="M68" s="39" t="s">
        <v>459</v>
      </c>
    </row>
    <row r="69" spans="1:13" x14ac:dyDescent="0.3">
      <c r="B69" s="40" t="s">
        <v>508</v>
      </c>
      <c r="C69" s="41" t="s">
        <v>704</v>
      </c>
      <c r="D69" s="41"/>
      <c r="E69" s="42"/>
      <c r="F69" s="286">
        <v>0</v>
      </c>
      <c r="G69" s="287">
        <v>0</v>
      </c>
      <c r="I69" s="38"/>
      <c r="J69" s="39" t="s">
        <v>254</v>
      </c>
      <c r="K69" s="38" t="s">
        <v>460</v>
      </c>
      <c r="L69" s="39"/>
      <c r="M69" s="39" t="s">
        <v>459</v>
      </c>
    </row>
    <row r="70" spans="1:13" s="24" customFormat="1" ht="6" customHeight="1" x14ac:dyDescent="0.25">
      <c r="A70" s="30"/>
      <c r="B70" s="31"/>
      <c r="C70" s="31"/>
      <c r="D70" s="31"/>
      <c r="E70" s="31"/>
      <c r="F70" s="31"/>
      <c r="G70" s="31"/>
      <c r="I70" s="32"/>
      <c r="J70" s="33"/>
      <c r="K70" s="32"/>
      <c r="L70" s="33"/>
      <c r="M70" s="33"/>
    </row>
    <row r="71" spans="1:13" s="24" customFormat="1" x14ac:dyDescent="0.25">
      <c r="A71" s="30"/>
      <c r="B71" s="31"/>
      <c r="C71" s="31"/>
      <c r="D71" s="31"/>
      <c r="E71" s="31"/>
      <c r="F71" s="31"/>
      <c r="G71" s="44" t="s">
        <v>680</v>
      </c>
      <c r="I71" s="32"/>
      <c r="J71" s="33"/>
      <c r="K71" s="32"/>
      <c r="L71" s="33"/>
      <c r="M71" s="33"/>
    </row>
    <row r="72" spans="1:13" s="49" customFormat="1" x14ac:dyDescent="0.3">
      <c r="A72" s="45">
        <v>25</v>
      </c>
      <c r="B72" s="46" t="s">
        <v>705</v>
      </c>
      <c r="C72" s="46"/>
      <c r="D72" s="46"/>
      <c r="E72" s="48"/>
      <c r="F72" s="21">
        <f>SUM(F73:F78)</f>
        <v>0</v>
      </c>
      <c r="G72" s="21">
        <f>SUM(G73:G78)</f>
        <v>0</v>
      </c>
      <c r="I72" s="50"/>
      <c r="J72" s="51"/>
      <c r="K72" s="50"/>
      <c r="L72" s="51"/>
      <c r="M72" s="51"/>
    </row>
    <row r="73" spans="1:13" x14ac:dyDescent="0.3">
      <c r="B73" s="40" t="s">
        <v>509</v>
      </c>
      <c r="C73" s="41" t="s">
        <v>706</v>
      </c>
      <c r="D73" s="41"/>
      <c r="E73" s="42"/>
      <c r="F73" s="286">
        <v>0</v>
      </c>
      <c r="G73" s="287">
        <v>0</v>
      </c>
      <c r="I73" s="38"/>
      <c r="J73" s="39" t="s">
        <v>254</v>
      </c>
      <c r="K73" s="38" t="s">
        <v>461</v>
      </c>
      <c r="L73" s="39"/>
      <c r="M73" s="39" t="s">
        <v>462</v>
      </c>
    </row>
    <row r="74" spans="1:13" x14ac:dyDescent="0.3">
      <c r="B74" s="40" t="s">
        <v>510</v>
      </c>
      <c r="C74" s="41" t="s">
        <v>707</v>
      </c>
      <c r="D74" s="41"/>
      <c r="E74" s="42"/>
      <c r="F74" s="286">
        <v>0</v>
      </c>
      <c r="G74" s="287">
        <v>0</v>
      </c>
      <c r="I74" s="38"/>
      <c r="J74" s="39" t="s">
        <v>254</v>
      </c>
      <c r="K74" s="38" t="s">
        <v>461</v>
      </c>
      <c r="L74" s="39"/>
      <c r="M74" s="39" t="s">
        <v>462</v>
      </c>
    </row>
    <row r="75" spans="1:13" x14ac:dyDescent="0.3">
      <c r="B75" s="40" t="s">
        <v>511</v>
      </c>
      <c r="C75" s="41" t="s">
        <v>708</v>
      </c>
      <c r="D75" s="41"/>
      <c r="E75" s="42"/>
      <c r="F75" s="286">
        <v>0</v>
      </c>
      <c r="G75" s="287">
        <v>0</v>
      </c>
      <c r="I75" s="38"/>
      <c r="J75" s="39" t="s">
        <v>254</v>
      </c>
      <c r="K75" s="38" t="s">
        <v>461</v>
      </c>
      <c r="L75" s="39"/>
      <c r="M75" s="39" t="s">
        <v>462</v>
      </c>
    </row>
    <row r="76" spans="1:13" x14ac:dyDescent="0.3">
      <c r="B76" s="40" t="s">
        <v>512</v>
      </c>
      <c r="C76" s="41" t="s">
        <v>709</v>
      </c>
      <c r="D76" s="41"/>
      <c r="E76" s="42"/>
      <c r="F76" s="286">
        <v>0</v>
      </c>
      <c r="G76" s="287">
        <v>0</v>
      </c>
      <c r="I76" s="38"/>
      <c r="J76" s="39" t="s">
        <v>254</v>
      </c>
      <c r="K76" s="38" t="s">
        <v>461</v>
      </c>
      <c r="L76" s="39"/>
      <c r="M76" s="39" t="s">
        <v>462</v>
      </c>
    </row>
    <row r="77" spans="1:13" x14ac:dyDescent="0.3">
      <c r="B77" s="40" t="s">
        <v>513</v>
      </c>
      <c r="C77" s="41" t="s">
        <v>710</v>
      </c>
      <c r="D77" s="41"/>
      <c r="E77" s="42"/>
      <c r="F77" s="286">
        <v>0</v>
      </c>
      <c r="G77" s="287">
        <v>0</v>
      </c>
      <c r="I77" s="38"/>
      <c r="J77" s="39" t="s">
        <v>254</v>
      </c>
      <c r="K77" s="38" t="s">
        <v>461</v>
      </c>
      <c r="L77" s="39"/>
      <c r="M77" s="39" t="s">
        <v>462</v>
      </c>
    </row>
    <row r="78" spans="1:13" x14ac:dyDescent="0.3">
      <c r="B78" s="40" t="s">
        <v>514</v>
      </c>
      <c r="C78" s="41" t="s">
        <v>711</v>
      </c>
      <c r="D78" s="41"/>
      <c r="E78" s="42"/>
      <c r="F78" s="286">
        <v>0</v>
      </c>
      <c r="G78" s="287">
        <v>0</v>
      </c>
      <c r="I78" s="38"/>
      <c r="J78" s="39" t="s">
        <v>254</v>
      </c>
      <c r="K78" s="38" t="s">
        <v>461</v>
      </c>
      <c r="L78" s="39"/>
      <c r="M78" s="39" t="s">
        <v>462</v>
      </c>
    </row>
    <row r="79" spans="1:13" s="24" customFormat="1" ht="6" customHeight="1" x14ac:dyDescent="0.25">
      <c r="A79" s="30"/>
      <c r="B79" s="31"/>
      <c r="C79" s="31"/>
      <c r="D79" s="31"/>
      <c r="E79" s="31"/>
      <c r="F79" s="31"/>
      <c r="G79" s="31"/>
      <c r="I79" s="32"/>
      <c r="J79" s="33"/>
      <c r="K79" s="32"/>
      <c r="L79" s="33"/>
      <c r="M79" s="33"/>
    </row>
    <row r="80" spans="1:13" s="24" customFormat="1" x14ac:dyDescent="0.25">
      <c r="A80" s="30"/>
      <c r="B80" s="31"/>
      <c r="C80" s="31"/>
      <c r="D80" s="31"/>
      <c r="E80" s="31"/>
      <c r="F80" s="31"/>
      <c r="G80" s="44" t="s">
        <v>680</v>
      </c>
      <c r="I80" s="32"/>
      <c r="J80" s="33"/>
      <c r="K80" s="32"/>
      <c r="L80" s="33"/>
      <c r="M80" s="33"/>
    </row>
    <row r="81" spans="1:16" s="49" customFormat="1" x14ac:dyDescent="0.3">
      <c r="A81" s="45">
        <v>26</v>
      </c>
      <c r="B81" s="46" t="s">
        <v>712</v>
      </c>
      <c r="C81" s="46"/>
      <c r="D81" s="46"/>
      <c r="E81" s="48"/>
      <c r="F81" s="21">
        <f>SUM(F82:F83)</f>
        <v>0</v>
      </c>
      <c r="G81" s="21">
        <f>SUM(G82:G83)</f>
        <v>0</v>
      </c>
      <c r="I81" s="50"/>
      <c r="J81" s="51"/>
      <c r="K81" s="50"/>
      <c r="L81" s="51"/>
      <c r="M81" s="51"/>
    </row>
    <row r="82" spans="1:16" x14ac:dyDescent="0.3">
      <c r="B82" s="40" t="s">
        <v>515</v>
      </c>
      <c r="C82" s="41" t="s">
        <v>713</v>
      </c>
      <c r="D82" s="41"/>
      <c r="E82" s="42"/>
      <c r="F82" s="286">
        <v>0</v>
      </c>
      <c r="G82" s="287">
        <v>0</v>
      </c>
      <c r="I82" s="38"/>
      <c r="J82" s="39" t="s">
        <v>254</v>
      </c>
      <c r="K82" s="38" t="s">
        <v>463</v>
      </c>
      <c r="L82" s="39"/>
      <c r="M82" s="39" t="s">
        <v>464</v>
      </c>
    </row>
    <row r="83" spans="1:16" x14ac:dyDescent="0.3">
      <c r="B83" s="40" t="s">
        <v>516</v>
      </c>
      <c r="C83" s="41" t="s">
        <v>712</v>
      </c>
      <c r="D83" s="41"/>
      <c r="E83" s="42"/>
      <c r="F83" s="286">
        <v>0</v>
      </c>
      <c r="G83" s="287">
        <v>0</v>
      </c>
      <c r="I83" s="38"/>
      <c r="J83" s="39" t="s">
        <v>254</v>
      </c>
      <c r="K83" s="38" t="s">
        <v>465</v>
      </c>
      <c r="L83" s="39"/>
      <c r="M83" s="39" t="s">
        <v>464</v>
      </c>
    </row>
    <row r="84" spans="1:16" s="24" customFormat="1" ht="9" customHeight="1" x14ac:dyDescent="0.25">
      <c r="A84" s="30"/>
      <c r="B84" s="31"/>
      <c r="C84" s="31"/>
      <c r="D84" s="31"/>
      <c r="E84" s="31"/>
      <c r="F84" s="31"/>
      <c r="G84" s="31"/>
      <c r="I84" s="32"/>
      <c r="J84" s="33"/>
      <c r="K84" s="32"/>
      <c r="L84" s="33"/>
      <c r="M84" s="33"/>
      <c r="N84" s="37"/>
      <c r="O84" s="37"/>
      <c r="P84" s="37"/>
    </row>
    <row r="85" spans="1:16" s="49" customFormat="1" x14ac:dyDescent="0.3">
      <c r="A85" s="45">
        <v>27</v>
      </c>
      <c r="B85" s="46" t="s">
        <v>714</v>
      </c>
      <c r="C85" s="46"/>
      <c r="D85" s="46"/>
      <c r="E85" s="48"/>
      <c r="F85" s="21">
        <f>SUM(F86)</f>
        <v>0</v>
      </c>
      <c r="G85" s="31"/>
      <c r="I85" s="50"/>
      <c r="J85" s="39" t="s">
        <v>254</v>
      </c>
      <c r="K85" s="38" t="s">
        <v>466</v>
      </c>
      <c r="L85" s="51"/>
      <c r="M85" s="51" t="s">
        <v>467</v>
      </c>
      <c r="N85" s="37"/>
      <c r="O85" s="37"/>
      <c r="P85" s="37"/>
    </row>
    <row r="86" spans="1:16" x14ac:dyDescent="0.3">
      <c r="B86" s="40">
        <v>270</v>
      </c>
      <c r="C86" s="41" t="s">
        <v>714</v>
      </c>
      <c r="D86" s="41"/>
      <c r="E86" s="42"/>
      <c r="F86" s="286">
        <v>0</v>
      </c>
      <c r="G86" s="31"/>
      <c r="I86" s="38"/>
      <c r="J86" s="39" t="s">
        <v>254</v>
      </c>
      <c r="K86" s="38" t="s">
        <v>463</v>
      </c>
      <c r="L86" s="39"/>
      <c r="M86" s="39" t="s">
        <v>464</v>
      </c>
    </row>
    <row r="87" spans="1:16" s="24" customFormat="1" ht="6" customHeight="1" x14ac:dyDescent="0.25">
      <c r="A87" s="30"/>
      <c r="B87" s="31"/>
      <c r="C87" s="31"/>
      <c r="D87" s="31"/>
      <c r="E87" s="31"/>
      <c r="F87" s="31"/>
      <c r="G87" s="31"/>
      <c r="I87" s="32"/>
      <c r="J87" s="33"/>
      <c r="K87" s="32"/>
      <c r="L87" s="33"/>
      <c r="M87" s="33"/>
    </row>
    <row r="88" spans="1:16" s="49" customFormat="1" x14ac:dyDescent="0.3">
      <c r="A88" s="45">
        <v>28</v>
      </c>
      <c r="B88" s="46" t="s">
        <v>715</v>
      </c>
      <c r="C88" s="46"/>
      <c r="D88" s="46"/>
      <c r="E88" s="48"/>
      <c r="F88" s="21">
        <f>SUM(F89:F91)</f>
        <v>0</v>
      </c>
      <c r="G88" s="31"/>
      <c r="I88" s="50"/>
      <c r="J88" s="39"/>
      <c r="K88" s="38"/>
      <c r="L88" s="51"/>
      <c r="M88" s="51"/>
    </row>
    <row r="89" spans="1:16" x14ac:dyDescent="0.3">
      <c r="B89" s="40">
        <v>2880</v>
      </c>
      <c r="C89" s="41" t="s">
        <v>716</v>
      </c>
      <c r="D89" s="41"/>
      <c r="E89" s="42"/>
      <c r="F89" s="286">
        <v>0</v>
      </c>
      <c r="G89" s="31"/>
      <c r="I89" s="38"/>
      <c r="J89" s="39" t="s">
        <v>254</v>
      </c>
      <c r="K89" s="38" t="s">
        <v>468</v>
      </c>
      <c r="L89" s="39"/>
      <c r="M89" s="39" t="s">
        <v>255</v>
      </c>
    </row>
    <row r="90" spans="1:16" x14ac:dyDescent="0.3">
      <c r="B90" s="40">
        <v>2881</v>
      </c>
      <c r="C90" s="41" t="s">
        <v>717</v>
      </c>
      <c r="D90" s="41"/>
      <c r="E90" s="42"/>
      <c r="F90" s="286">
        <v>0</v>
      </c>
      <c r="G90" s="31"/>
      <c r="I90" s="38"/>
      <c r="J90" s="39" t="s">
        <v>254</v>
      </c>
      <c r="K90" s="38" t="s">
        <v>468</v>
      </c>
      <c r="L90" s="39"/>
      <c r="M90" s="39" t="s">
        <v>255</v>
      </c>
    </row>
    <row r="91" spans="1:16" x14ac:dyDescent="0.3">
      <c r="B91" s="40">
        <v>2882</v>
      </c>
      <c r="C91" s="41" t="s">
        <v>718</v>
      </c>
      <c r="D91" s="41"/>
      <c r="E91" s="42"/>
      <c r="F91" s="286">
        <v>0</v>
      </c>
      <c r="G91" s="31"/>
      <c r="I91" s="38"/>
      <c r="J91" s="39" t="s">
        <v>254</v>
      </c>
      <c r="K91" s="38" t="s">
        <v>468</v>
      </c>
      <c r="L91" s="39"/>
      <c r="M91" s="39" t="s">
        <v>255</v>
      </c>
    </row>
    <row r="92" spans="1:16" s="24" customFormat="1" ht="6" customHeight="1" x14ac:dyDescent="0.25">
      <c r="A92" s="30"/>
      <c r="B92" s="31"/>
      <c r="C92" s="31"/>
      <c r="D92" s="31"/>
      <c r="E92" s="31"/>
      <c r="F92" s="31"/>
      <c r="G92" s="31"/>
      <c r="I92" s="32"/>
      <c r="J92" s="33"/>
      <c r="K92" s="32"/>
      <c r="L92" s="33"/>
      <c r="M92" s="33"/>
    </row>
    <row r="93" spans="1:16" s="49" customFormat="1" x14ac:dyDescent="0.3">
      <c r="A93" s="45">
        <v>29</v>
      </c>
      <c r="B93" s="46" t="s">
        <v>719</v>
      </c>
      <c r="C93" s="31"/>
      <c r="D93" s="31"/>
      <c r="E93" s="52"/>
      <c r="F93" s="21">
        <f>SUM(F94)</f>
        <v>0</v>
      </c>
      <c r="G93" s="31"/>
      <c r="I93" s="38"/>
      <c r="J93" s="39"/>
      <c r="K93" s="38"/>
      <c r="L93" s="51"/>
      <c r="M93" s="51"/>
    </row>
    <row r="94" spans="1:16" x14ac:dyDescent="0.3">
      <c r="B94" s="40">
        <v>291</v>
      </c>
      <c r="C94" s="41" t="s">
        <v>720</v>
      </c>
      <c r="D94" s="41"/>
      <c r="E94" s="42"/>
      <c r="F94" s="286">
        <v>0</v>
      </c>
      <c r="G94" s="31"/>
      <c r="I94" s="38"/>
      <c r="J94" s="39" t="s">
        <v>254</v>
      </c>
      <c r="K94" s="38" t="s">
        <v>469</v>
      </c>
      <c r="L94" s="39"/>
      <c r="M94" s="39"/>
    </row>
    <row r="95" spans="1:16" s="24" customFormat="1" ht="6" customHeight="1" x14ac:dyDescent="0.25">
      <c r="A95" s="30"/>
      <c r="B95" s="31"/>
      <c r="C95" s="31"/>
      <c r="D95" s="31"/>
      <c r="E95" s="31"/>
      <c r="F95" s="31"/>
      <c r="G95" s="31"/>
      <c r="I95" s="32"/>
      <c r="J95" s="33"/>
      <c r="K95" s="32"/>
      <c r="L95" s="33"/>
      <c r="M95" s="33"/>
    </row>
    <row r="96" spans="1:16" s="49" customFormat="1" x14ac:dyDescent="0.3">
      <c r="A96" s="45">
        <v>40</v>
      </c>
      <c r="B96" s="46" t="s">
        <v>725</v>
      </c>
      <c r="C96" s="31"/>
      <c r="D96" s="31"/>
      <c r="E96" s="52"/>
      <c r="F96" s="21">
        <f>SUM(F97:F107)</f>
        <v>0</v>
      </c>
      <c r="G96" s="21">
        <f>SUM(G97:G107)</f>
        <v>0</v>
      </c>
      <c r="I96" s="38"/>
      <c r="J96" s="39"/>
      <c r="K96" s="38"/>
      <c r="L96" s="51"/>
      <c r="M96" s="51"/>
    </row>
    <row r="97" spans="1:13" x14ac:dyDescent="0.3">
      <c r="B97" s="40">
        <v>400</v>
      </c>
      <c r="C97" s="41" t="s">
        <v>726</v>
      </c>
      <c r="D97" s="41"/>
      <c r="E97" s="42"/>
      <c r="F97" s="286">
        <v>0</v>
      </c>
      <c r="G97" s="31"/>
      <c r="I97" s="38" t="s">
        <v>254</v>
      </c>
      <c r="J97" s="39"/>
      <c r="K97" s="38" t="s">
        <v>470</v>
      </c>
      <c r="L97" s="39"/>
      <c r="M97" s="39"/>
    </row>
    <row r="98" spans="1:13" x14ac:dyDescent="0.3">
      <c r="B98" s="40">
        <v>4010</v>
      </c>
      <c r="C98" s="41" t="s">
        <v>798</v>
      </c>
      <c r="D98" s="41"/>
      <c r="E98" s="42"/>
      <c r="F98" s="286">
        <v>0</v>
      </c>
      <c r="G98" s="31"/>
      <c r="I98" s="38" t="s">
        <v>254</v>
      </c>
      <c r="J98" s="39"/>
      <c r="K98" s="38" t="s">
        <v>470</v>
      </c>
      <c r="L98" s="39"/>
      <c r="M98" s="39"/>
    </row>
    <row r="99" spans="1:13" x14ac:dyDescent="0.3">
      <c r="B99" s="40">
        <v>4011</v>
      </c>
      <c r="C99" s="41" t="s">
        <v>799</v>
      </c>
      <c r="D99" s="41"/>
      <c r="E99" s="42"/>
      <c r="F99" s="286">
        <v>0</v>
      </c>
      <c r="G99" s="31"/>
      <c r="I99" s="38" t="s">
        <v>254</v>
      </c>
      <c r="J99" s="39"/>
      <c r="K99" s="38" t="s">
        <v>470</v>
      </c>
      <c r="L99" s="39"/>
      <c r="M99" s="39"/>
    </row>
    <row r="100" spans="1:13" x14ac:dyDescent="0.3">
      <c r="B100" s="40">
        <v>4012</v>
      </c>
      <c r="C100" s="41" t="s">
        <v>800</v>
      </c>
      <c r="D100" s="41"/>
      <c r="E100" s="42"/>
      <c r="F100" s="286">
        <v>0</v>
      </c>
      <c r="G100" s="31"/>
      <c r="I100" s="38" t="s">
        <v>254</v>
      </c>
      <c r="J100" s="39"/>
      <c r="K100" s="38" t="s">
        <v>470</v>
      </c>
      <c r="L100" s="39"/>
      <c r="M100" s="39"/>
    </row>
    <row r="101" spans="1:13" x14ac:dyDescent="0.3">
      <c r="B101" s="40">
        <v>4013</v>
      </c>
      <c r="C101" s="41" t="s">
        <v>801</v>
      </c>
      <c r="D101" s="41"/>
      <c r="E101" s="42"/>
      <c r="F101" s="60"/>
      <c r="G101" s="288">
        <v>0</v>
      </c>
      <c r="I101" s="38" t="s">
        <v>254</v>
      </c>
      <c r="J101" s="39"/>
      <c r="K101" s="38" t="s">
        <v>470</v>
      </c>
      <c r="L101" s="39"/>
      <c r="M101" s="39"/>
    </row>
    <row r="102" spans="1:13" x14ac:dyDescent="0.3">
      <c r="B102" s="40">
        <v>4020</v>
      </c>
      <c r="C102" s="41" t="s">
        <v>727</v>
      </c>
      <c r="D102" s="41"/>
      <c r="E102" s="42"/>
      <c r="F102" s="286">
        <v>0</v>
      </c>
      <c r="G102" s="31"/>
      <c r="I102" s="38" t="s">
        <v>254</v>
      </c>
      <c r="J102" s="39"/>
      <c r="K102" s="38" t="s">
        <v>470</v>
      </c>
      <c r="L102" s="39"/>
      <c r="M102" s="39" t="s">
        <v>471</v>
      </c>
    </row>
    <row r="103" spans="1:13" x14ac:dyDescent="0.3">
      <c r="B103" s="40">
        <v>4021</v>
      </c>
      <c r="C103" s="41" t="s">
        <v>728</v>
      </c>
      <c r="D103" s="41"/>
      <c r="E103" s="42"/>
      <c r="F103" s="286">
        <v>0</v>
      </c>
      <c r="G103" s="31"/>
      <c r="I103" s="38" t="s">
        <v>254</v>
      </c>
      <c r="J103" s="39"/>
      <c r="K103" s="38" t="s">
        <v>470</v>
      </c>
      <c r="L103" s="39"/>
      <c r="M103" s="39" t="s">
        <v>471</v>
      </c>
    </row>
    <row r="104" spans="1:13" x14ac:dyDescent="0.3">
      <c r="B104" s="40">
        <v>4022</v>
      </c>
      <c r="C104" s="41" t="s">
        <v>729</v>
      </c>
      <c r="D104" s="41"/>
      <c r="E104" s="42"/>
      <c r="F104" s="286">
        <v>0</v>
      </c>
      <c r="G104" s="31"/>
      <c r="I104" s="38" t="s">
        <v>254</v>
      </c>
      <c r="J104" s="39"/>
      <c r="K104" s="38" t="s">
        <v>470</v>
      </c>
      <c r="L104" s="39"/>
      <c r="M104" s="39" t="s">
        <v>471</v>
      </c>
    </row>
    <row r="105" spans="1:13" x14ac:dyDescent="0.3">
      <c r="B105" s="40">
        <v>403</v>
      </c>
      <c r="C105" s="41" t="s">
        <v>730</v>
      </c>
      <c r="D105" s="41"/>
      <c r="E105" s="42"/>
      <c r="F105" s="286">
        <v>0</v>
      </c>
      <c r="G105" s="31"/>
      <c r="I105" s="38"/>
      <c r="J105" s="39" t="s">
        <v>254</v>
      </c>
      <c r="K105" s="38" t="s">
        <v>470</v>
      </c>
      <c r="L105" s="39"/>
      <c r="M105" s="39"/>
    </row>
    <row r="106" spans="1:13" x14ac:dyDescent="0.3">
      <c r="B106" s="40">
        <v>404</v>
      </c>
      <c r="C106" s="41" t="s">
        <v>731</v>
      </c>
      <c r="D106" s="41"/>
      <c r="E106" s="42"/>
      <c r="F106" s="286">
        <v>0</v>
      </c>
      <c r="G106" s="31"/>
      <c r="I106" s="38" t="s">
        <v>254</v>
      </c>
      <c r="J106" s="39"/>
      <c r="K106" s="38" t="s">
        <v>470</v>
      </c>
      <c r="L106" s="39"/>
      <c r="M106" s="39"/>
    </row>
    <row r="107" spans="1:13" x14ac:dyDescent="0.3">
      <c r="B107" s="40">
        <v>409</v>
      </c>
      <c r="C107" s="41" t="s">
        <v>732</v>
      </c>
      <c r="D107" s="41"/>
      <c r="E107" s="42"/>
      <c r="F107" s="60"/>
      <c r="G107" s="288">
        <v>0</v>
      </c>
      <c r="I107" s="38" t="s">
        <v>254</v>
      </c>
      <c r="J107" s="39"/>
      <c r="K107" s="38" t="s">
        <v>470</v>
      </c>
      <c r="L107" s="39"/>
      <c r="M107" s="39"/>
    </row>
    <row r="108" spans="1:13" s="24" customFormat="1" ht="6" customHeight="1" x14ac:dyDescent="0.25">
      <c r="A108" s="30"/>
      <c r="B108" s="31"/>
      <c r="C108" s="31"/>
      <c r="D108" s="31"/>
      <c r="E108" s="31"/>
      <c r="F108" s="31"/>
      <c r="G108" s="31"/>
      <c r="I108" s="32"/>
      <c r="J108" s="33"/>
      <c r="K108" s="32"/>
      <c r="L108" s="33"/>
      <c r="M108" s="33"/>
    </row>
    <row r="109" spans="1:13" s="49" customFormat="1" x14ac:dyDescent="0.3">
      <c r="A109" s="45">
        <v>41</v>
      </c>
      <c r="B109" s="46" t="s">
        <v>720</v>
      </c>
      <c r="C109" s="31"/>
      <c r="D109" s="31"/>
      <c r="E109" s="52"/>
      <c r="F109" s="21">
        <f>SUM(F110:F123)</f>
        <v>0</v>
      </c>
      <c r="G109" s="21">
        <f>SUM(G110:G123)</f>
        <v>0</v>
      </c>
      <c r="I109" s="38"/>
      <c r="J109" s="39"/>
      <c r="K109" s="38"/>
      <c r="L109" s="51"/>
      <c r="M109" s="51"/>
    </row>
    <row r="110" spans="1:13" x14ac:dyDescent="0.3">
      <c r="B110" s="40">
        <v>412</v>
      </c>
      <c r="C110" s="41" t="s">
        <v>733</v>
      </c>
      <c r="D110" s="41"/>
      <c r="E110" s="42"/>
      <c r="F110" s="286">
        <v>0</v>
      </c>
      <c r="G110" s="31"/>
      <c r="I110" s="38"/>
      <c r="J110" s="39" t="s">
        <v>254</v>
      </c>
      <c r="K110" s="38" t="s">
        <v>262</v>
      </c>
      <c r="L110" s="39"/>
      <c r="M110" s="39"/>
    </row>
    <row r="111" spans="1:13" x14ac:dyDescent="0.3">
      <c r="B111" s="40">
        <v>41310</v>
      </c>
      <c r="C111" s="41" t="s">
        <v>898</v>
      </c>
      <c r="D111" s="41"/>
      <c r="E111" s="42"/>
      <c r="F111" s="286">
        <v>0</v>
      </c>
      <c r="G111" s="31"/>
      <c r="I111" s="38" t="s">
        <v>254</v>
      </c>
      <c r="J111" s="39"/>
      <c r="K111" s="38" t="s">
        <v>262</v>
      </c>
      <c r="L111" s="39"/>
      <c r="M111" s="39"/>
    </row>
    <row r="112" spans="1:13" x14ac:dyDescent="0.3">
      <c r="B112" s="40">
        <v>41311</v>
      </c>
      <c r="C112" s="41" t="s">
        <v>897</v>
      </c>
      <c r="D112" s="41"/>
      <c r="E112" s="42"/>
      <c r="F112" s="286">
        <v>0</v>
      </c>
      <c r="G112" s="31"/>
      <c r="I112" s="38"/>
      <c r="J112" s="39" t="s">
        <v>254</v>
      </c>
      <c r="K112" s="38" t="s">
        <v>262</v>
      </c>
      <c r="L112" s="39"/>
      <c r="M112" s="39"/>
    </row>
    <row r="113" spans="1:13" x14ac:dyDescent="0.3">
      <c r="B113" s="40">
        <v>41320</v>
      </c>
      <c r="C113" s="41" t="s">
        <v>755</v>
      </c>
      <c r="D113" s="41"/>
      <c r="E113" s="42"/>
      <c r="F113" s="286">
        <v>0</v>
      </c>
      <c r="G113" s="31"/>
      <c r="I113" s="38"/>
      <c r="J113" s="39" t="s">
        <v>254</v>
      </c>
      <c r="K113" s="38"/>
      <c r="L113" s="39"/>
      <c r="M113" s="39"/>
    </row>
    <row r="114" spans="1:13" x14ac:dyDescent="0.3">
      <c r="B114" s="40">
        <v>41321</v>
      </c>
      <c r="C114" s="41" t="s">
        <v>756</v>
      </c>
      <c r="D114" s="41"/>
      <c r="E114" s="42"/>
      <c r="F114" s="286">
        <v>0</v>
      </c>
      <c r="G114" s="31"/>
      <c r="I114" s="38"/>
      <c r="J114" s="39" t="s">
        <v>254</v>
      </c>
      <c r="K114" s="38"/>
      <c r="L114" s="39"/>
      <c r="M114" s="39"/>
    </row>
    <row r="115" spans="1:13" x14ac:dyDescent="0.3">
      <c r="B115" s="40">
        <v>41322</v>
      </c>
      <c r="C115" s="41" t="s">
        <v>757</v>
      </c>
      <c r="D115" s="41"/>
      <c r="E115" s="42"/>
      <c r="F115" s="286">
        <v>0</v>
      </c>
      <c r="G115" s="31"/>
      <c r="I115" s="38"/>
      <c r="J115" s="39" t="s">
        <v>254</v>
      </c>
      <c r="K115" s="38"/>
      <c r="L115" s="39"/>
      <c r="M115" s="39"/>
    </row>
    <row r="116" spans="1:13" x14ac:dyDescent="0.3">
      <c r="B116" s="40">
        <v>4140</v>
      </c>
      <c r="C116" s="41" t="s">
        <v>744</v>
      </c>
      <c r="D116" s="41"/>
      <c r="E116" s="42"/>
      <c r="F116" s="286">
        <v>0</v>
      </c>
      <c r="G116" s="31"/>
      <c r="I116" s="38"/>
      <c r="J116" s="39" t="s">
        <v>254</v>
      </c>
      <c r="K116" s="38" t="s">
        <v>262</v>
      </c>
      <c r="L116" s="39"/>
      <c r="M116" s="39"/>
    </row>
    <row r="117" spans="1:13" x14ac:dyDescent="0.3">
      <c r="B117" s="40">
        <v>4141</v>
      </c>
      <c r="C117" s="41" t="s">
        <v>745</v>
      </c>
      <c r="D117" s="41"/>
      <c r="E117" s="42"/>
      <c r="F117" s="286">
        <v>0</v>
      </c>
      <c r="G117" s="31"/>
      <c r="I117" s="38"/>
      <c r="J117" s="39" t="s">
        <v>254</v>
      </c>
      <c r="K117" s="38" t="s">
        <v>262</v>
      </c>
      <c r="L117" s="39"/>
      <c r="M117" s="39"/>
    </row>
    <row r="118" spans="1:13" x14ac:dyDescent="0.3">
      <c r="B118" s="40">
        <v>4142</v>
      </c>
      <c r="C118" s="41" t="s">
        <v>746</v>
      </c>
      <c r="D118" s="41"/>
      <c r="E118" s="42"/>
      <c r="F118" s="286">
        <v>0</v>
      </c>
      <c r="G118" s="31"/>
      <c r="I118" s="38"/>
      <c r="J118" s="39" t="s">
        <v>254</v>
      </c>
      <c r="K118" s="38" t="s">
        <v>262</v>
      </c>
      <c r="L118" s="39"/>
      <c r="M118" s="39"/>
    </row>
    <row r="119" spans="1:13" x14ac:dyDescent="0.3">
      <c r="B119" s="40">
        <v>4143</v>
      </c>
      <c r="C119" s="41" t="s">
        <v>747</v>
      </c>
      <c r="D119" s="41"/>
      <c r="E119" s="42"/>
      <c r="F119" s="286">
        <v>0</v>
      </c>
      <c r="G119" s="31"/>
      <c r="I119" s="38"/>
      <c r="J119" s="39" t="s">
        <v>254</v>
      </c>
      <c r="K119" s="38" t="s">
        <v>262</v>
      </c>
      <c r="L119" s="39"/>
      <c r="M119" s="39"/>
    </row>
    <row r="120" spans="1:13" x14ac:dyDescent="0.3">
      <c r="B120" s="40">
        <v>4160</v>
      </c>
      <c r="C120" s="41" t="s">
        <v>845</v>
      </c>
      <c r="D120" s="41"/>
      <c r="E120" s="42"/>
      <c r="F120" s="286">
        <v>0</v>
      </c>
      <c r="G120" s="31"/>
      <c r="I120" s="38"/>
      <c r="J120" s="39" t="s">
        <v>254</v>
      </c>
      <c r="K120" s="38" t="s">
        <v>262</v>
      </c>
      <c r="L120" s="39"/>
      <c r="M120" s="39"/>
    </row>
    <row r="121" spans="1:13" x14ac:dyDescent="0.3">
      <c r="B121" s="40">
        <v>417</v>
      </c>
      <c r="C121" s="41" t="s">
        <v>758</v>
      </c>
      <c r="D121" s="41"/>
      <c r="E121" s="42"/>
      <c r="F121" s="286">
        <v>0</v>
      </c>
      <c r="G121" s="31"/>
      <c r="I121" s="38"/>
      <c r="J121" s="39" t="s">
        <v>254</v>
      </c>
      <c r="K121" s="38" t="s">
        <v>262</v>
      </c>
      <c r="L121" s="39"/>
      <c r="M121" s="39"/>
    </row>
    <row r="122" spans="1:13" x14ac:dyDescent="0.3">
      <c r="B122" s="40">
        <v>418</v>
      </c>
      <c r="C122" s="41" t="s">
        <v>716</v>
      </c>
      <c r="D122" s="41"/>
      <c r="E122" s="42"/>
      <c r="F122" s="286">
        <v>0</v>
      </c>
      <c r="G122" s="31"/>
      <c r="I122" s="38"/>
      <c r="J122" s="39" t="s">
        <v>254</v>
      </c>
      <c r="K122" s="38" t="s">
        <v>262</v>
      </c>
      <c r="L122" s="39"/>
      <c r="M122" s="39"/>
    </row>
    <row r="123" spans="1:13" x14ac:dyDescent="0.3">
      <c r="B123" s="40">
        <v>419</v>
      </c>
      <c r="C123" s="41" t="s">
        <v>759</v>
      </c>
      <c r="D123" s="41"/>
      <c r="E123" s="42"/>
      <c r="F123" s="61"/>
      <c r="G123" s="288">
        <v>0</v>
      </c>
      <c r="I123" s="38"/>
      <c r="J123" s="39" t="s">
        <v>254</v>
      </c>
      <c r="K123" s="38" t="s">
        <v>262</v>
      </c>
      <c r="L123" s="39"/>
      <c r="M123" s="39"/>
    </row>
    <row r="124" spans="1:13" s="24" customFormat="1" ht="9" customHeight="1" x14ac:dyDescent="0.25">
      <c r="A124" s="30"/>
      <c r="B124" s="31"/>
      <c r="C124" s="31"/>
      <c r="D124" s="31"/>
      <c r="E124" s="31"/>
      <c r="F124" s="31"/>
      <c r="G124" s="31"/>
      <c r="I124" s="32"/>
      <c r="J124" s="33"/>
      <c r="K124" s="32"/>
      <c r="L124" s="33"/>
      <c r="M124" s="33"/>
    </row>
    <row r="125" spans="1:13" s="24" customFormat="1" ht="14.25" customHeight="1" x14ac:dyDescent="0.25">
      <c r="B125" s="25"/>
      <c r="C125" s="25"/>
      <c r="D125" s="25"/>
      <c r="E125" s="25"/>
      <c r="F125" s="26" t="s">
        <v>665</v>
      </c>
      <c r="G125" s="27" t="s">
        <v>666</v>
      </c>
      <c r="I125" s="26" t="s">
        <v>483</v>
      </c>
      <c r="J125" s="28" t="s">
        <v>251</v>
      </c>
      <c r="K125" s="26" t="s">
        <v>252</v>
      </c>
      <c r="L125" s="28" t="s">
        <v>253</v>
      </c>
      <c r="M125" s="29" t="s">
        <v>482</v>
      </c>
    </row>
    <row r="126" spans="1:13" s="24" customFormat="1" ht="9" customHeight="1" x14ac:dyDescent="0.25">
      <c r="A126" s="30"/>
      <c r="B126" s="31"/>
      <c r="C126" s="31"/>
      <c r="D126" s="31"/>
      <c r="E126" s="31"/>
      <c r="F126" s="31"/>
      <c r="G126" s="31"/>
      <c r="I126" s="32"/>
      <c r="J126" s="33"/>
      <c r="K126" s="32"/>
      <c r="L126" s="33"/>
      <c r="M126" s="33"/>
    </row>
    <row r="127" spans="1:13" s="49" customFormat="1" x14ac:dyDescent="0.3">
      <c r="A127" s="45">
        <v>42</v>
      </c>
      <c r="B127" s="46" t="s">
        <v>760</v>
      </c>
      <c r="C127" s="31"/>
      <c r="D127" s="31"/>
      <c r="E127" s="35"/>
      <c r="G127" s="21">
        <f>SUM(G128:G137)</f>
        <v>0</v>
      </c>
      <c r="I127" s="38"/>
      <c r="J127" s="39"/>
      <c r="K127" s="38"/>
      <c r="L127" s="51"/>
      <c r="M127" s="51"/>
    </row>
    <row r="128" spans="1:13" x14ac:dyDescent="0.3">
      <c r="B128" s="40">
        <v>4220</v>
      </c>
      <c r="C128" s="41" t="s">
        <v>657</v>
      </c>
      <c r="D128" s="41"/>
      <c r="E128" s="42"/>
      <c r="F128" s="37"/>
      <c r="G128" s="286">
        <v>0</v>
      </c>
      <c r="I128" s="38"/>
      <c r="J128" s="39" t="s">
        <v>254</v>
      </c>
      <c r="K128" s="38"/>
      <c r="L128" s="39" t="s">
        <v>472</v>
      </c>
      <c r="M128" s="39" t="s">
        <v>254</v>
      </c>
    </row>
    <row r="129" spans="1:13" x14ac:dyDescent="0.3">
      <c r="B129" s="40">
        <v>4221</v>
      </c>
      <c r="C129" s="41" t="s">
        <v>658</v>
      </c>
      <c r="D129" s="41"/>
      <c r="E129" s="42"/>
      <c r="F129" s="37"/>
      <c r="G129" s="286">
        <v>0</v>
      </c>
      <c r="I129" s="38"/>
      <c r="J129" s="39" t="s">
        <v>254</v>
      </c>
      <c r="K129" s="38"/>
      <c r="L129" s="39" t="s">
        <v>472</v>
      </c>
      <c r="M129" s="39" t="s">
        <v>254</v>
      </c>
    </row>
    <row r="130" spans="1:13" x14ac:dyDescent="0.3">
      <c r="B130" s="40">
        <v>4222</v>
      </c>
      <c r="C130" s="41" t="s">
        <v>659</v>
      </c>
      <c r="D130" s="41"/>
      <c r="E130" s="42"/>
      <c r="F130" s="37"/>
      <c r="G130" s="286">
        <v>0</v>
      </c>
      <c r="I130" s="38"/>
      <c r="J130" s="39" t="s">
        <v>254</v>
      </c>
      <c r="K130" s="38"/>
      <c r="L130" s="39" t="s">
        <v>472</v>
      </c>
      <c r="M130" s="39" t="s">
        <v>254</v>
      </c>
    </row>
    <row r="131" spans="1:13" x14ac:dyDescent="0.3">
      <c r="B131" s="40">
        <v>423</v>
      </c>
      <c r="C131" s="41" t="s">
        <v>660</v>
      </c>
      <c r="D131" s="41"/>
      <c r="E131" s="42"/>
      <c r="F131" s="37"/>
      <c r="G131" s="286">
        <v>0</v>
      </c>
      <c r="I131" s="38"/>
      <c r="J131" s="39" t="s">
        <v>254</v>
      </c>
      <c r="K131" s="38"/>
      <c r="L131" s="39" t="s">
        <v>472</v>
      </c>
      <c r="M131" s="39" t="s">
        <v>254</v>
      </c>
    </row>
    <row r="132" spans="1:13" x14ac:dyDescent="0.3">
      <c r="B132" s="40">
        <v>424</v>
      </c>
      <c r="C132" s="41" t="s">
        <v>661</v>
      </c>
      <c r="D132" s="41"/>
      <c r="E132" s="42"/>
      <c r="F132" s="37"/>
      <c r="G132" s="286">
        <v>0</v>
      </c>
      <c r="I132" s="38"/>
      <c r="J132" s="39" t="s">
        <v>254</v>
      </c>
      <c r="K132" s="38"/>
      <c r="L132" s="39" t="s">
        <v>472</v>
      </c>
      <c r="M132" s="39" t="s">
        <v>254</v>
      </c>
    </row>
    <row r="133" spans="1:13" x14ac:dyDescent="0.3">
      <c r="B133" s="40">
        <v>4250</v>
      </c>
      <c r="C133" s="41" t="s">
        <v>662</v>
      </c>
      <c r="D133" s="41"/>
      <c r="E133" s="42"/>
      <c r="F133" s="37"/>
      <c r="G133" s="286">
        <v>0</v>
      </c>
      <c r="I133" s="38"/>
      <c r="J133" s="39" t="s">
        <v>254</v>
      </c>
      <c r="K133" s="38"/>
      <c r="L133" s="39" t="s">
        <v>472</v>
      </c>
      <c r="M133" s="39" t="s">
        <v>254</v>
      </c>
    </row>
    <row r="134" spans="1:13" x14ac:dyDescent="0.3">
      <c r="B134" s="40">
        <v>4251</v>
      </c>
      <c r="C134" s="41" t="s">
        <v>663</v>
      </c>
      <c r="D134" s="41"/>
      <c r="E134" s="42"/>
      <c r="F134" s="37"/>
      <c r="G134" s="286">
        <v>0</v>
      </c>
      <c r="I134" s="38"/>
      <c r="J134" s="39" t="s">
        <v>254</v>
      </c>
      <c r="K134" s="38"/>
      <c r="L134" s="39" t="s">
        <v>472</v>
      </c>
      <c r="M134" s="39" t="s">
        <v>254</v>
      </c>
    </row>
    <row r="135" spans="1:13" x14ac:dyDescent="0.3">
      <c r="B135" s="40">
        <v>4290</v>
      </c>
      <c r="C135" s="41" t="s">
        <v>761</v>
      </c>
      <c r="D135" s="41"/>
      <c r="E135" s="42"/>
      <c r="F135" s="37"/>
      <c r="G135" s="286">
        <v>0</v>
      </c>
      <c r="I135" s="38"/>
      <c r="J135" s="39" t="s">
        <v>254</v>
      </c>
      <c r="K135" s="38"/>
      <c r="L135" s="39" t="s">
        <v>472</v>
      </c>
      <c r="M135" s="39" t="s">
        <v>254</v>
      </c>
    </row>
    <row r="136" spans="1:13" ht="26.25" customHeight="1" x14ac:dyDescent="0.3">
      <c r="B136" s="40">
        <v>4291</v>
      </c>
      <c r="C136" s="538" t="s">
        <v>763</v>
      </c>
      <c r="D136" s="539"/>
      <c r="E136" s="540"/>
      <c r="F136" s="37"/>
      <c r="G136" s="286">
        <v>0</v>
      </c>
      <c r="I136" s="38"/>
      <c r="J136" s="39" t="s">
        <v>254</v>
      </c>
      <c r="K136" s="38"/>
      <c r="L136" s="39" t="s">
        <v>472</v>
      </c>
      <c r="M136" s="39" t="s">
        <v>254</v>
      </c>
    </row>
    <row r="137" spans="1:13" x14ac:dyDescent="0.3">
      <c r="B137" s="40">
        <v>4292</v>
      </c>
      <c r="C137" s="41" t="s">
        <v>764</v>
      </c>
      <c r="D137" s="41"/>
      <c r="E137" s="42"/>
      <c r="F137" s="37"/>
      <c r="G137" s="286">
        <v>0</v>
      </c>
      <c r="I137" s="38"/>
      <c r="J137" s="39" t="s">
        <v>254</v>
      </c>
      <c r="K137" s="38"/>
      <c r="L137" s="39" t="s">
        <v>472</v>
      </c>
      <c r="M137" s="39" t="s">
        <v>254</v>
      </c>
    </row>
    <row r="138" spans="1:13" s="24" customFormat="1" ht="9" customHeight="1" x14ac:dyDescent="0.25">
      <c r="A138" s="30"/>
      <c r="B138" s="31"/>
      <c r="C138" s="31"/>
      <c r="D138" s="31"/>
      <c r="E138" s="31"/>
      <c r="F138" s="31"/>
      <c r="G138" s="31"/>
      <c r="I138" s="32"/>
      <c r="J138" s="33"/>
      <c r="K138" s="32"/>
      <c r="L138" s="33"/>
      <c r="M138" s="33"/>
    </row>
    <row r="139" spans="1:13" s="49" customFormat="1" x14ac:dyDescent="0.3">
      <c r="A139" s="45">
        <v>43</v>
      </c>
      <c r="B139" s="46" t="s">
        <v>136</v>
      </c>
      <c r="C139" s="31"/>
      <c r="D139" s="31"/>
      <c r="E139" s="35"/>
      <c r="F139" s="50"/>
      <c r="G139" s="21">
        <f>SUM(G140:G143)</f>
        <v>0</v>
      </c>
      <c r="I139" s="38"/>
      <c r="J139" s="39"/>
      <c r="K139" s="38"/>
      <c r="L139" s="51"/>
      <c r="M139" s="50"/>
    </row>
    <row r="140" spans="1:13" x14ac:dyDescent="0.3">
      <c r="B140" s="40">
        <v>430</v>
      </c>
      <c r="C140" s="41" t="s">
        <v>137</v>
      </c>
      <c r="D140" s="41"/>
      <c r="E140" s="42"/>
      <c r="F140" s="37"/>
      <c r="G140" s="286">
        <v>0</v>
      </c>
      <c r="I140" s="38"/>
      <c r="J140" s="39" t="s">
        <v>254</v>
      </c>
      <c r="K140" s="38"/>
      <c r="L140" s="39" t="s">
        <v>473</v>
      </c>
      <c r="M140" s="39" t="s">
        <v>254</v>
      </c>
    </row>
    <row r="141" spans="1:13" x14ac:dyDescent="0.3">
      <c r="B141" s="40">
        <v>4330</v>
      </c>
      <c r="C141" s="41" t="s">
        <v>138</v>
      </c>
      <c r="D141" s="41"/>
      <c r="E141" s="42"/>
      <c r="F141" s="37"/>
      <c r="G141" s="286">
        <v>0</v>
      </c>
      <c r="I141" s="38" t="s">
        <v>254</v>
      </c>
      <c r="J141" s="39"/>
      <c r="K141" s="38"/>
      <c r="L141" s="39" t="s">
        <v>473</v>
      </c>
      <c r="M141" s="39" t="s">
        <v>254</v>
      </c>
    </row>
    <row r="142" spans="1:13" x14ac:dyDescent="0.3">
      <c r="B142" s="40">
        <v>4331</v>
      </c>
      <c r="C142" s="41" t="s">
        <v>139</v>
      </c>
      <c r="D142" s="41"/>
      <c r="E142" s="42"/>
      <c r="F142" s="37"/>
      <c r="G142" s="286">
        <v>0</v>
      </c>
      <c r="I142" s="38"/>
      <c r="J142" s="39" t="s">
        <v>254</v>
      </c>
      <c r="K142" s="38"/>
      <c r="L142" s="39" t="s">
        <v>473</v>
      </c>
      <c r="M142" s="39" t="s">
        <v>254</v>
      </c>
    </row>
    <row r="143" spans="1:13" x14ac:dyDescent="0.3">
      <c r="B143" s="40">
        <v>439</v>
      </c>
      <c r="C143" s="41" t="s">
        <v>661</v>
      </c>
      <c r="D143" s="41"/>
      <c r="E143" s="42"/>
      <c r="F143" s="37"/>
      <c r="G143" s="286">
        <v>0</v>
      </c>
      <c r="I143" s="38"/>
      <c r="J143" s="39" t="s">
        <v>254</v>
      </c>
      <c r="K143" s="38"/>
      <c r="L143" s="39" t="s">
        <v>474</v>
      </c>
      <c r="M143" s="39" t="s">
        <v>254</v>
      </c>
    </row>
    <row r="144" spans="1:13" s="24" customFormat="1" ht="9" customHeight="1" x14ac:dyDescent="0.25">
      <c r="A144" s="30"/>
      <c r="B144" s="31"/>
      <c r="C144" s="31"/>
      <c r="D144" s="31"/>
      <c r="E144" s="31"/>
      <c r="F144" s="31"/>
      <c r="G144" s="31"/>
      <c r="I144" s="32"/>
      <c r="J144" s="33"/>
      <c r="K144" s="32"/>
      <c r="L144" s="33"/>
      <c r="M144" s="33"/>
    </row>
    <row r="145" spans="1:13" s="49" customFormat="1" x14ac:dyDescent="0.3">
      <c r="A145" s="45">
        <v>44</v>
      </c>
      <c r="B145" s="46" t="s">
        <v>140</v>
      </c>
      <c r="C145" s="31"/>
      <c r="D145" s="31"/>
      <c r="E145" s="35"/>
      <c r="F145" s="51"/>
      <c r="G145" s="21">
        <f>SUM(G146:G149)</f>
        <v>0</v>
      </c>
      <c r="I145" s="38"/>
      <c r="J145" s="39"/>
      <c r="K145" s="38"/>
      <c r="L145" s="51"/>
      <c r="M145" s="51"/>
    </row>
    <row r="146" spans="1:13" x14ac:dyDescent="0.3">
      <c r="B146" s="40">
        <v>4400</v>
      </c>
      <c r="C146" s="41" t="s">
        <v>141</v>
      </c>
      <c r="D146" s="41"/>
      <c r="E146" s="42"/>
      <c r="F146" s="37"/>
      <c r="G146" s="286">
        <v>0</v>
      </c>
      <c r="I146" s="38"/>
      <c r="J146" s="39" t="s">
        <v>254</v>
      </c>
      <c r="K146" s="38"/>
      <c r="L146" s="39" t="s">
        <v>475</v>
      </c>
      <c r="M146" s="39" t="s">
        <v>254</v>
      </c>
    </row>
    <row r="147" spans="1:13" x14ac:dyDescent="0.3">
      <c r="B147" s="40">
        <v>4401</v>
      </c>
      <c r="C147" s="41" t="s">
        <v>142</v>
      </c>
      <c r="D147" s="41"/>
      <c r="E147" s="42"/>
      <c r="F147" s="37"/>
      <c r="G147" s="286">
        <v>0</v>
      </c>
      <c r="I147" s="38"/>
      <c r="J147" s="39" t="s">
        <v>254</v>
      </c>
      <c r="K147" s="38"/>
      <c r="L147" s="39" t="s">
        <v>475</v>
      </c>
      <c r="M147" s="39" t="s">
        <v>254</v>
      </c>
    </row>
    <row r="148" spans="1:13" x14ac:dyDescent="0.3">
      <c r="B148" s="40">
        <v>4440</v>
      </c>
      <c r="C148" s="41" t="s">
        <v>143</v>
      </c>
      <c r="D148" s="41"/>
      <c r="E148" s="42"/>
      <c r="F148" s="37"/>
      <c r="G148" s="286">
        <v>0</v>
      </c>
      <c r="I148" s="38"/>
      <c r="J148" s="39" t="s">
        <v>254</v>
      </c>
      <c r="K148" s="38"/>
      <c r="L148" s="39" t="s">
        <v>475</v>
      </c>
      <c r="M148" s="39" t="s">
        <v>254</v>
      </c>
    </row>
    <row r="149" spans="1:13" x14ac:dyDescent="0.3">
      <c r="B149" s="40">
        <v>4441</v>
      </c>
      <c r="C149" s="41" t="s">
        <v>144</v>
      </c>
      <c r="D149" s="41"/>
      <c r="E149" s="42"/>
      <c r="F149" s="37"/>
      <c r="G149" s="286">
        <v>0</v>
      </c>
      <c r="I149" s="38"/>
      <c r="J149" s="39" t="s">
        <v>254</v>
      </c>
      <c r="K149" s="38"/>
      <c r="L149" s="39" t="s">
        <v>475</v>
      </c>
      <c r="M149" s="39" t="s">
        <v>254</v>
      </c>
    </row>
    <row r="150" spans="1:13" s="24" customFormat="1" ht="9" customHeight="1" x14ac:dyDescent="0.25">
      <c r="A150" s="30"/>
      <c r="B150" s="31"/>
      <c r="C150" s="31"/>
      <c r="D150" s="31"/>
      <c r="E150" s="31"/>
      <c r="F150" s="31"/>
      <c r="G150" s="31"/>
      <c r="I150" s="32"/>
      <c r="J150" s="33"/>
      <c r="K150" s="32"/>
      <c r="L150" s="33"/>
      <c r="M150" s="33"/>
    </row>
    <row r="151" spans="1:13" x14ac:dyDescent="0.3">
      <c r="A151" s="45">
        <v>45</v>
      </c>
      <c r="B151" s="46" t="s">
        <v>145</v>
      </c>
      <c r="E151" s="35"/>
      <c r="F151" s="51"/>
      <c r="G151" s="21">
        <f>SUM(G152:G161)</f>
        <v>0</v>
      </c>
      <c r="I151" s="38"/>
      <c r="J151" s="39"/>
      <c r="K151" s="38"/>
      <c r="L151" s="39"/>
      <c r="M151" s="39"/>
    </row>
    <row r="152" spans="1:13" x14ac:dyDescent="0.3">
      <c r="B152" s="40">
        <v>452</v>
      </c>
      <c r="C152" s="41" t="s">
        <v>146</v>
      </c>
      <c r="D152" s="41"/>
      <c r="E152" s="42"/>
      <c r="F152" s="37"/>
      <c r="G152" s="286">
        <v>0</v>
      </c>
      <c r="I152" s="38"/>
      <c r="J152" s="39" t="s">
        <v>254</v>
      </c>
      <c r="K152" s="38"/>
      <c r="L152" s="39" t="s">
        <v>476</v>
      </c>
      <c r="M152" s="39" t="s">
        <v>254</v>
      </c>
    </row>
    <row r="153" spans="1:13" x14ac:dyDescent="0.3">
      <c r="B153" s="40">
        <v>4530</v>
      </c>
      <c r="C153" s="41" t="s">
        <v>147</v>
      </c>
      <c r="D153" s="41"/>
      <c r="E153" s="42"/>
      <c r="F153" s="37"/>
      <c r="G153" s="286">
        <v>0</v>
      </c>
      <c r="I153" s="38"/>
      <c r="J153" s="39" t="s">
        <v>254</v>
      </c>
      <c r="K153" s="38"/>
      <c r="L153" s="39" t="s">
        <v>476</v>
      </c>
      <c r="M153" s="39" t="s">
        <v>254</v>
      </c>
    </row>
    <row r="154" spans="1:13" x14ac:dyDescent="0.3">
      <c r="B154" s="40">
        <v>4540</v>
      </c>
      <c r="C154" s="41" t="s">
        <v>148</v>
      </c>
      <c r="D154" s="41"/>
      <c r="E154" s="42"/>
      <c r="F154" s="37"/>
      <c r="G154" s="286">
        <v>0</v>
      </c>
      <c r="I154" s="38"/>
      <c r="J154" s="39" t="s">
        <v>254</v>
      </c>
      <c r="K154" s="38"/>
      <c r="L154" s="39" t="s">
        <v>477</v>
      </c>
      <c r="M154" s="39" t="s">
        <v>254</v>
      </c>
    </row>
    <row r="155" spans="1:13" x14ac:dyDescent="0.3">
      <c r="B155" s="40">
        <v>4550</v>
      </c>
      <c r="C155" s="41" t="s">
        <v>149</v>
      </c>
      <c r="D155" s="41"/>
      <c r="E155" s="42"/>
      <c r="F155" s="37"/>
      <c r="G155" s="286">
        <v>0</v>
      </c>
      <c r="I155" s="38"/>
      <c r="J155" s="39" t="s">
        <v>254</v>
      </c>
      <c r="K155" s="38"/>
      <c r="L155" s="39" t="s">
        <v>477</v>
      </c>
      <c r="M155" s="39" t="s">
        <v>254</v>
      </c>
    </row>
    <row r="156" spans="1:13" x14ac:dyDescent="0.3">
      <c r="B156" s="40">
        <v>4560</v>
      </c>
      <c r="C156" s="41" t="s">
        <v>150</v>
      </c>
      <c r="D156" s="41"/>
      <c r="E156" s="42"/>
      <c r="F156" s="37"/>
      <c r="G156" s="286">
        <v>0</v>
      </c>
      <c r="I156" s="38"/>
      <c r="J156" s="39" t="s">
        <v>254</v>
      </c>
      <c r="K156" s="38"/>
      <c r="L156" s="39" t="s">
        <v>477</v>
      </c>
      <c r="M156" s="39" t="s">
        <v>254</v>
      </c>
    </row>
    <row r="157" spans="1:13" x14ac:dyDescent="0.3">
      <c r="B157" s="40">
        <v>457</v>
      </c>
      <c r="C157" s="41" t="s">
        <v>151</v>
      </c>
      <c r="D157" s="41"/>
      <c r="E157" s="42"/>
      <c r="F157" s="37"/>
      <c r="G157" s="286">
        <v>0</v>
      </c>
      <c r="I157" s="38"/>
      <c r="J157" s="39" t="s">
        <v>254</v>
      </c>
      <c r="K157" s="38"/>
      <c r="L157" s="39" t="s">
        <v>477</v>
      </c>
      <c r="M157" s="39" t="s">
        <v>254</v>
      </c>
    </row>
    <row r="158" spans="1:13" x14ac:dyDescent="0.3">
      <c r="B158" s="40">
        <v>4590</v>
      </c>
      <c r="C158" s="41" t="s">
        <v>152</v>
      </c>
      <c r="D158" s="41"/>
      <c r="E158" s="42"/>
      <c r="F158" s="37"/>
      <c r="G158" s="286">
        <v>0</v>
      </c>
      <c r="I158" s="38"/>
      <c r="J158" s="39" t="s">
        <v>254</v>
      </c>
      <c r="K158" s="38"/>
      <c r="L158" s="39" t="s">
        <v>477</v>
      </c>
      <c r="M158" s="39" t="s">
        <v>254</v>
      </c>
    </row>
    <row r="159" spans="1:13" x14ac:dyDescent="0.3">
      <c r="B159" s="40">
        <v>4591</v>
      </c>
      <c r="C159" s="41" t="s">
        <v>153</v>
      </c>
      <c r="D159" s="41"/>
      <c r="E159" s="42"/>
      <c r="F159" s="37"/>
      <c r="G159" s="286">
        <v>0</v>
      </c>
      <c r="I159" s="38"/>
      <c r="J159" s="39" t="s">
        <v>254</v>
      </c>
      <c r="K159" s="38"/>
      <c r="L159" s="39" t="s">
        <v>477</v>
      </c>
      <c r="M159" s="39" t="s">
        <v>254</v>
      </c>
    </row>
    <row r="160" spans="1:13" x14ac:dyDescent="0.3">
      <c r="B160" s="40">
        <v>4592</v>
      </c>
      <c r="C160" s="41" t="s">
        <v>154</v>
      </c>
      <c r="D160" s="41"/>
      <c r="E160" s="42"/>
      <c r="F160" s="37"/>
      <c r="G160" s="286">
        <v>0</v>
      </c>
      <c r="I160" s="38"/>
      <c r="J160" s="39" t="s">
        <v>254</v>
      </c>
      <c r="K160" s="38"/>
      <c r="L160" s="39" t="s">
        <v>477</v>
      </c>
      <c r="M160" s="39" t="s">
        <v>254</v>
      </c>
    </row>
    <row r="161" spans="1:13" x14ac:dyDescent="0.3">
      <c r="B161" s="40">
        <v>4599</v>
      </c>
      <c r="C161" s="41" t="s">
        <v>315</v>
      </c>
      <c r="D161" s="41"/>
      <c r="E161" s="42"/>
      <c r="F161" s="37"/>
      <c r="G161" s="286">
        <v>0</v>
      </c>
      <c r="I161" s="38"/>
      <c r="J161" s="39" t="s">
        <v>254</v>
      </c>
      <c r="K161" s="38"/>
      <c r="L161" s="39" t="s">
        <v>477</v>
      </c>
      <c r="M161" s="39" t="s">
        <v>254</v>
      </c>
    </row>
    <row r="162" spans="1:13" s="24" customFormat="1" ht="9" customHeight="1" x14ac:dyDescent="0.25">
      <c r="A162" s="30"/>
      <c r="B162" s="31"/>
      <c r="C162" s="31"/>
      <c r="D162" s="31"/>
      <c r="E162" s="31"/>
      <c r="F162" s="31"/>
      <c r="G162" s="31"/>
      <c r="I162" s="32"/>
      <c r="J162" s="33"/>
      <c r="K162" s="32"/>
      <c r="L162" s="33"/>
      <c r="M162" s="33"/>
    </row>
    <row r="163" spans="1:13" x14ac:dyDescent="0.3">
      <c r="A163" s="45">
        <v>48</v>
      </c>
      <c r="B163" s="46" t="s">
        <v>762</v>
      </c>
      <c r="E163" s="35"/>
      <c r="F163" s="51"/>
      <c r="G163" s="21">
        <f>SUM(G164:G175)</f>
        <v>0</v>
      </c>
      <c r="I163" s="38"/>
      <c r="J163" s="39"/>
      <c r="K163" s="38"/>
      <c r="L163" s="39"/>
      <c r="M163" s="39"/>
    </row>
    <row r="164" spans="1:13" x14ac:dyDescent="0.3">
      <c r="B164" s="40">
        <v>4800</v>
      </c>
      <c r="C164" s="41" t="s">
        <v>155</v>
      </c>
      <c r="D164" s="41"/>
      <c r="E164" s="42"/>
      <c r="F164" s="37"/>
      <c r="G164" s="286">
        <v>0</v>
      </c>
      <c r="I164" s="38" t="s">
        <v>254</v>
      </c>
      <c r="J164" s="39"/>
      <c r="K164" s="38"/>
      <c r="L164" s="39" t="s">
        <v>478</v>
      </c>
      <c r="M164" s="39" t="s">
        <v>254</v>
      </c>
    </row>
    <row r="165" spans="1:13" x14ac:dyDescent="0.3">
      <c r="B165" s="40">
        <v>4801</v>
      </c>
      <c r="C165" s="41" t="s">
        <v>156</v>
      </c>
      <c r="D165" s="41"/>
      <c r="E165" s="42"/>
      <c r="F165" s="37"/>
      <c r="G165" s="286">
        <v>0</v>
      </c>
      <c r="I165" s="38" t="s">
        <v>254</v>
      </c>
      <c r="J165" s="39"/>
      <c r="K165" s="38"/>
      <c r="L165" s="39" t="s">
        <v>478</v>
      </c>
      <c r="M165" s="39" t="s">
        <v>254</v>
      </c>
    </row>
    <row r="166" spans="1:13" x14ac:dyDescent="0.3">
      <c r="B166" s="40">
        <v>4810</v>
      </c>
      <c r="C166" s="41" t="s">
        <v>157</v>
      </c>
      <c r="D166" s="41"/>
      <c r="E166" s="42"/>
      <c r="F166" s="37"/>
      <c r="G166" s="286">
        <v>0</v>
      </c>
      <c r="I166" s="38" t="s">
        <v>254</v>
      </c>
      <c r="J166" s="39"/>
      <c r="K166" s="38"/>
      <c r="L166" s="39" t="s">
        <v>478</v>
      </c>
      <c r="M166" s="39" t="s">
        <v>254</v>
      </c>
    </row>
    <row r="167" spans="1:13" x14ac:dyDescent="0.3">
      <c r="B167" s="40">
        <v>4811</v>
      </c>
      <c r="C167" s="41" t="s">
        <v>158</v>
      </c>
      <c r="D167" s="41"/>
      <c r="E167" s="42"/>
      <c r="F167" s="37"/>
      <c r="G167" s="286">
        <v>0</v>
      </c>
      <c r="I167" s="38"/>
      <c r="J167" s="39" t="s">
        <v>254</v>
      </c>
      <c r="K167" s="38"/>
      <c r="L167" s="39" t="s">
        <v>478</v>
      </c>
      <c r="M167" s="39" t="s">
        <v>254</v>
      </c>
    </row>
    <row r="168" spans="1:13" x14ac:dyDescent="0.3">
      <c r="B168" s="40">
        <v>482</v>
      </c>
      <c r="C168" s="41" t="s">
        <v>159</v>
      </c>
      <c r="D168" s="41"/>
      <c r="E168" s="42"/>
      <c r="F168" s="37"/>
      <c r="G168" s="286">
        <v>0</v>
      </c>
      <c r="I168" s="38" t="s">
        <v>254</v>
      </c>
      <c r="J168" s="39"/>
      <c r="K168" s="38"/>
      <c r="L168" s="39" t="s">
        <v>478</v>
      </c>
      <c r="M168" s="39" t="s">
        <v>254</v>
      </c>
    </row>
    <row r="169" spans="1:13" x14ac:dyDescent="0.3">
      <c r="B169" s="40">
        <v>4830</v>
      </c>
      <c r="C169" s="41" t="s">
        <v>160</v>
      </c>
      <c r="D169" s="41"/>
      <c r="E169" s="42"/>
      <c r="F169" s="37"/>
      <c r="G169" s="286">
        <v>0</v>
      </c>
      <c r="I169" s="38" t="s">
        <v>254</v>
      </c>
      <c r="J169" s="39"/>
      <c r="K169" s="38"/>
      <c r="L169" s="39"/>
      <c r="M169" s="39"/>
    </row>
    <row r="170" spans="1:13" x14ac:dyDescent="0.3">
      <c r="B170" s="40">
        <v>48310</v>
      </c>
      <c r="C170" s="41" t="s">
        <v>898</v>
      </c>
      <c r="D170" s="41"/>
      <c r="E170" s="42"/>
      <c r="F170" s="37"/>
      <c r="G170" s="286">
        <v>0</v>
      </c>
      <c r="I170" s="38" t="s">
        <v>254</v>
      </c>
      <c r="J170" s="39"/>
      <c r="K170" s="38"/>
      <c r="L170" s="39" t="s">
        <v>478</v>
      </c>
      <c r="M170" s="39" t="s">
        <v>254</v>
      </c>
    </row>
    <row r="171" spans="1:13" x14ac:dyDescent="0.3">
      <c r="B171" s="40">
        <v>48311</v>
      </c>
      <c r="C171" s="41" t="s">
        <v>897</v>
      </c>
      <c r="D171" s="41"/>
      <c r="E171" s="42"/>
      <c r="F171" s="37"/>
      <c r="G171" s="286">
        <v>0</v>
      </c>
      <c r="I171" s="38"/>
      <c r="J171" s="39" t="s">
        <v>254</v>
      </c>
      <c r="K171" s="38"/>
      <c r="L171" s="39" t="s">
        <v>478</v>
      </c>
      <c r="M171" s="39" t="s">
        <v>254</v>
      </c>
    </row>
    <row r="172" spans="1:13" x14ac:dyDescent="0.3">
      <c r="B172" s="40">
        <v>48320</v>
      </c>
      <c r="C172" s="41" t="s">
        <v>899</v>
      </c>
      <c r="D172" s="41"/>
      <c r="E172" s="42"/>
      <c r="F172" s="37"/>
      <c r="G172" s="286">
        <v>0</v>
      </c>
      <c r="I172" s="38" t="s">
        <v>254</v>
      </c>
      <c r="J172" s="39"/>
      <c r="K172" s="38"/>
      <c r="L172" s="39" t="s">
        <v>478</v>
      </c>
      <c r="M172" s="39" t="s">
        <v>254</v>
      </c>
    </row>
    <row r="173" spans="1:13" x14ac:dyDescent="0.3">
      <c r="B173" s="40">
        <v>48321</v>
      </c>
      <c r="C173" s="41" t="s">
        <v>900</v>
      </c>
      <c r="D173" s="41"/>
      <c r="E173" s="42"/>
      <c r="F173" s="37"/>
      <c r="G173" s="286">
        <v>0</v>
      </c>
      <c r="I173" s="38"/>
      <c r="J173" s="39" t="s">
        <v>254</v>
      </c>
      <c r="K173" s="38"/>
      <c r="L173" s="39" t="s">
        <v>478</v>
      </c>
      <c r="M173" s="39" t="s">
        <v>254</v>
      </c>
    </row>
    <row r="174" spans="1:13" x14ac:dyDescent="0.3">
      <c r="B174" s="40">
        <v>488</v>
      </c>
      <c r="C174" s="41" t="s">
        <v>664</v>
      </c>
      <c r="D174" s="41"/>
      <c r="E174" s="42"/>
      <c r="F174" s="37"/>
      <c r="G174" s="286">
        <v>0</v>
      </c>
      <c r="I174" s="38"/>
      <c r="J174" s="39" t="s">
        <v>254</v>
      </c>
      <c r="K174" s="38"/>
      <c r="L174" s="39" t="s">
        <v>478</v>
      </c>
      <c r="M174" s="39" t="s">
        <v>254</v>
      </c>
    </row>
    <row r="175" spans="1:13" x14ac:dyDescent="0.3">
      <c r="B175" s="40">
        <v>489</v>
      </c>
      <c r="C175" s="41" t="s">
        <v>163</v>
      </c>
      <c r="D175" s="41"/>
      <c r="E175" s="42"/>
      <c r="F175" s="37"/>
      <c r="G175" s="286">
        <v>0</v>
      </c>
      <c r="I175" s="38"/>
      <c r="J175" s="39" t="s">
        <v>254</v>
      </c>
      <c r="K175" s="38"/>
      <c r="L175" s="39" t="s">
        <v>478</v>
      </c>
      <c r="M175" s="39" t="s">
        <v>254</v>
      </c>
    </row>
    <row r="176" spans="1:13" s="24" customFormat="1" ht="9" customHeight="1" x14ac:dyDescent="0.25">
      <c r="A176" s="30"/>
      <c r="B176" s="31"/>
      <c r="C176" s="31"/>
      <c r="D176" s="31"/>
      <c r="E176" s="31"/>
      <c r="F176" s="31"/>
      <c r="G176" s="31"/>
      <c r="I176" s="32"/>
      <c r="J176" s="33"/>
      <c r="K176" s="32"/>
      <c r="L176" s="33"/>
      <c r="M176" s="33"/>
    </row>
    <row r="177" spans="1:13" s="24" customFormat="1" ht="14.25" customHeight="1" x14ac:dyDescent="0.25">
      <c r="B177" s="25"/>
      <c r="C177" s="25"/>
      <c r="D177" s="25"/>
      <c r="E177" s="25"/>
      <c r="F177" s="26" t="s">
        <v>665</v>
      </c>
      <c r="G177" s="27" t="s">
        <v>666</v>
      </c>
      <c r="I177" s="26" t="s">
        <v>483</v>
      </c>
      <c r="J177" s="28" t="s">
        <v>251</v>
      </c>
      <c r="K177" s="26" t="s">
        <v>252</v>
      </c>
      <c r="L177" s="28" t="s">
        <v>253</v>
      </c>
      <c r="M177" s="29" t="s">
        <v>482</v>
      </c>
    </row>
    <row r="178" spans="1:13" s="24" customFormat="1" ht="9" customHeight="1" x14ac:dyDescent="0.25">
      <c r="A178" s="30"/>
      <c r="B178" s="31"/>
      <c r="C178" s="31"/>
      <c r="D178" s="31"/>
      <c r="E178" s="31"/>
      <c r="F178" s="31"/>
      <c r="G178" s="31"/>
      <c r="I178" s="32"/>
      <c r="J178" s="33"/>
      <c r="K178" s="32"/>
      <c r="L178" s="33"/>
      <c r="M178" s="33"/>
    </row>
    <row r="179" spans="1:13" x14ac:dyDescent="0.3">
      <c r="A179" s="45">
        <v>49</v>
      </c>
      <c r="B179" s="46" t="s">
        <v>164</v>
      </c>
      <c r="E179" s="35"/>
      <c r="F179" s="21">
        <f>SUM(F180:F190)</f>
        <v>0</v>
      </c>
      <c r="G179" s="21">
        <f>SUM(G180:G190)</f>
        <v>0</v>
      </c>
      <c r="I179" s="38"/>
      <c r="J179" s="39"/>
      <c r="K179" s="38"/>
      <c r="L179" s="39"/>
      <c r="M179" s="39"/>
    </row>
    <row r="180" spans="1:13" s="49" customFormat="1" x14ac:dyDescent="0.3">
      <c r="A180" s="45"/>
      <c r="B180" s="40">
        <v>490</v>
      </c>
      <c r="C180" s="41" t="s">
        <v>165</v>
      </c>
      <c r="D180" s="41"/>
      <c r="E180" s="42"/>
      <c r="F180" s="286">
        <v>0</v>
      </c>
      <c r="G180" s="51"/>
      <c r="I180" s="38"/>
      <c r="J180" s="39" t="s">
        <v>254</v>
      </c>
      <c r="K180" s="39" t="s">
        <v>254</v>
      </c>
      <c r="L180" s="39"/>
      <c r="M180" s="51" t="s">
        <v>479</v>
      </c>
    </row>
    <row r="181" spans="1:13" s="49" customFormat="1" x14ac:dyDescent="0.3">
      <c r="A181" s="45"/>
      <c r="B181" s="40">
        <v>4910</v>
      </c>
      <c r="C181" s="41" t="s">
        <v>166</v>
      </c>
      <c r="D181" s="41"/>
      <c r="E181" s="42"/>
      <c r="F181" s="286">
        <v>0</v>
      </c>
      <c r="G181" s="51"/>
      <c r="I181" s="38"/>
      <c r="J181" s="39" t="s">
        <v>254</v>
      </c>
      <c r="K181" s="39" t="s">
        <v>254</v>
      </c>
      <c r="L181" s="39"/>
      <c r="M181" s="51" t="s">
        <v>479</v>
      </c>
    </row>
    <row r="182" spans="1:13" s="49" customFormat="1" x14ac:dyDescent="0.3">
      <c r="A182" s="45"/>
      <c r="B182" s="40">
        <v>4911</v>
      </c>
      <c r="C182" s="41" t="s">
        <v>736</v>
      </c>
      <c r="D182" s="41"/>
      <c r="E182" s="42"/>
      <c r="F182" s="286">
        <v>0</v>
      </c>
      <c r="G182" s="51"/>
      <c r="I182" s="38"/>
      <c r="J182" s="39" t="s">
        <v>254</v>
      </c>
      <c r="K182" s="39" t="s">
        <v>254</v>
      </c>
      <c r="L182" s="39"/>
      <c r="M182" s="51" t="s">
        <v>479</v>
      </c>
    </row>
    <row r="183" spans="1:13" s="49" customFormat="1" x14ac:dyDescent="0.3">
      <c r="A183" s="45"/>
      <c r="B183" s="40">
        <v>4911</v>
      </c>
      <c r="C183" s="41" t="s">
        <v>737</v>
      </c>
      <c r="D183" s="41"/>
      <c r="E183" s="42"/>
      <c r="F183" s="286">
        <v>0</v>
      </c>
      <c r="G183" s="51"/>
      <c r="I183" s="38"/>
      <c r="J183" s="39"/>
      <c r="K183" s="39"/>
      <c r="L183" s="39"/>
      <c r="M183" s="51"/>
    </row>
    <row r="184" spans="1:13" s="49" customFormat="1" x14ac:dyDescent="0.3">
      <c r="A184" s="45"/>
      <c r="B184" s="40">
        <v>4920</v>
      </c>
      <c r="C184" s="41" t="s">
        <v>167</v>
      </c>
      <c r="D184" s="41"/>
      <c r="E184" s="42"/>
      <c r="F184" s="51"/>
      <c r="G184" s="286">
        <v>0</v>
      </c>
      <c r="I184" s="38"/>
      <c r="J184" s="39" t="s">
        <v>254</v>
      </c>
      <c r="K184" s="38"/>
      <c r="L184" s="39" t="s">
        <v>254</v>
      </c>
      <c r="M184" s="51" t="s">
        <v>480</v>
      </c>
    </row>
    <row r="185" spans="1:13" s="49" customFormat="1" x14ac:dyDescent="0.3">
      <c r="A185" s="45"/>
      <c r="B185" s="40">
        <v>4921</v>
      </c>
      <c r="C185" s="41" t="s">
        <v>168</v>
      </c>
      <c r="D185" s="41"/>
      <c r="E185" s="42"/>
      <c r="F185" s="51"/>
      <c r="G185" s="286">
        <v>0</v>
      </c>
      <c r="I185" s="38"/>
      <c r="J185" s="39" t="s">
        <v>254</v>
      </c>
      <c r="K185" s="38"/>
      <c r="L185" s="39" t="s">
        <v>254</v>
      </c>
      <c r="M185" s="51" t="s">
        <v>480</v>
      </c>
    </row>
    <row r="186" spans="1:13" s="49" customFormat="1" x14ac:dyDescent="0.3">
      <c r="A186" s="45"/>
      <c r="B186" s="40">
        <v>4930</v>
      </c>
      <c r="C186" s="41" t="s">
        <v>169</v>
      </c>
      <c r="D186" s="41"/>
      <c r="E186" s="42"/>
      <c r="F186" s="51"/>
      <c r="G186" s="286">
        <v>0</v>
      </c>
      <c r="I186" s="38"/>
      <c r="J186" s="39" t="s">
        <v>254</v>
      </c>
      <c r="K186" s="38"/>
      <c r="L186" s="39" t="s">
        <v>254</v>
      </c>
      <c r="M186" s="51" t="s">
        <v>480</v>
      </c>
    </row>
    <row r="187" spans="1:13" s="49" customFormat="1" x14ac:dyDescent="0.3">
      <c r="A187" s="45"/>
      <c r="B187" s="40">
        <v>4931</v>
      </c>
      <c r="C187" s="41" t="s">
        <v>170</v>
      </c>
      <c r="D187" s="41"/>
      <c r="E187" s="42"/>
      <c r="F187" s="51"/>
      <c r="G187" s="286">
        <v>0</v>
      </c>
      <c r="I187" s="38"/>
      <c r="J187" s="39" t="s">
        <v>254</v>
      </c>
      <c r="K187" s="38"/>
      <c r="L187" s="39" t="s">
        <v>254</v>
      </c>
      <c r="M187" s="51" t="s">
        <v>480</v>
      </c>
    </row>
    <row r="188" spans="1:13" s="49" customFormat="1" x14ac:dyDescent="0.3">
      <c r="A188" s="45"/>
      <c r="B188" s="40">
        <v>4990</v>
      </c>
      <c r="C188" s="41" t="s">
        <v>171</v>
      </c>
      <c r="D188" s="41"/>
      <c r="E188" s="42"/>
      <c r="F188" s="288">
        <v>0</v>
      </c>
      <c r="G188" s="51"/>
      <c r="I188" s="38" t="s">
        <v>254</v>
      </c>
      <c r="J188" s="39"/>
      <c r="K188" s="39" t="s">
        <v>254</v>
      </c>
      <c r="L188" s="51"/>
      <c r="M188" s="51"/>
    </row>
    <row r="189" spans="1:13" s="49" customFormat="1" x14ac:dyDescent="0.3">
      <c r="A189" s="45"/>
      <c r="B189" s="40">
        <v>4991</v>
      </c>
      <c r="C189" s="41" t="s">
        <v>846</v>
      </c>
      <c r="D189" s="41"/>
      <c r="E189" s="42"/>
      <c r="F189" s="51"/>
      <c r="G189" s="288">
        <v>0</v>
      </c>
      <c r="I189" s="38" t="s">
        <v>254</v>
      </c>
      <c r="J189" s="39"/>
      <c r="K189" s="39"/>
      <c r="L189" s="51" t="s">
        <v>254</v>
      </c>
      <c r="M189" s="51"/>
    </row>
    <row r="190" spans="1:13" s="49" customFormat="1" x14ac:dyDescent="0.3">
      <c r="A190" s="45"/>
      <c r="B190" s="40">
        <v>4992</v>
      </c>
      <c r="C190" s="41" t="s">
        <v>173</v>
      </c>
      <c r="D190" s="41"/>
      <c r="E190" s="42"/>
      <c r="F190" s="288">
        <v>0</v>
      </c>
      <c r="G190" s="31"/>
      <c r="I190" s="38" t="s">
        <v>254</v>
      </c>
      <c r="J190" s="39"/>
      <c r="K190" s="39" t="s">
        <v>254</v>
      </c>
      <c r="L190" s="51"/>
      <c r="M190" s="51"/>
    </row>
    <row r="191" spans="1:13" s="24" customFormat="1" ht="9" customHeight="1" x14ac:dyDescent="0.25">
      <c r="A191" s="30"/>
      <c r="B191" s="31"/>
      <c r="C191" s="31"/>
      <c r="D191" s="31"/>
      <c r="E191" s="31"/>
      <c r="F191" s="31"/>
      <c r="G191" s="31"/>
      <c r="I191" s="32"/>
      <c r="J191" s="33"/>
      <c r="K191" s="32"/>
      <c r="L191" s="33"/>
      <c r="M191" s="33"/>
    </row>
    <row r="192" spans="1:13" s="49" customFormat="1" x14ac:dyDescent="0.3">
      <c r="A192" s="45">
        <v>52</v>
      </c>
      <c r="B192" s="46" t="s">
        <v>174</v>
      </c>
      <c r="C192" s="31"/>
      <c r="D192" s="31"/>
      <c r="E192" s="52"/>
      <c r="F192" s="21">
        <f>SUM(F193:F194)</f>
        <v>0</v>
      </c>
      <c r="G192" s="21">
        <f>SUM(G193:G194)</f>
        <v>0</v>
      </c>
      <c r="I192" s="38"/>
      <c r="J192" s="39"/>
      <c r="K192" s="38"/>
      <c r="L192" s="51"/>
      <c r="M192" s="51"/>
    </row>
    <row r="193" spans="1:13" x14ac:dyDescent="0.3">
      <c r="B193" s="40">
        <v>520</v>
      </c>
      <c r="C193" s="41" t="s">
        <v>175</v>
      </c>
      <c r="D193" s="41"/>
      <c r="E193" s="42"/>
      <c r="F193" s="286">
        <v>0</v>
      </c>
      <c r="G193" s="31"/>
      <c r="I193" s="38"/>
      <c r="J193" s="39" t="s">
        <v>254</v>
      </c>
      <c r="K193" s="38" t="s">
        <v>481</v>
      </c>
      <c r="L193" s="39"/>
      <c r="M193" s="39" t="s">
        <v>256</v>
      </c>
    </row>
    <row r="194" spans="1:13" x14ac:dyDescent="0.3">
      <c r="B194" s="40">
        <v>529</v>
      </c>
      <c r="C194" s="41" t="s">
        <v>176</v>
      </c>
      <c r="D194" s="41"/>
      <c r="E194" s="42"/>
      <c r="F194" s="53"/>
      <c r="G194" s="288">
        <v>0</v>
      </c>
      <c r="I194" s="38"/>
      <c r="J194" s="39" t="s">
        <v>254</v>
      </c>
      <c r="K194" s="38" t="s">
        <v>481</v>
      </c>
      <c r="L194" s="39"/>
      <c r="M194" s="39" t="s">
        <v>256</v>
      </c>
    </row>
    <row r="195" spans="1:13" s="24" customFormat="1" ht="9" customHeight="1" x14ac:dyDescent="0.25">
      <c r="A195" s="30"/>
      <c r="B195" s="31"/>
      <c r="C195" s="31"/>
      <c r="D195" s="31"/>
      <c r="E195" s="31"/>
      <c r="F195" s="31"/>
      <c r="G195" s="31"/>
      <c r="I195" s="32"/>
      <c r="J195" s="33"/>
      <c r="K195" s="32"/>
      <c r="L195" s="33"/>
      <c r="M195" s="33"/>
    </row>
    <row r="196" spans="1:13" x14ac:dyDescent="0.3">
      <c r="A196" s="45">
        <v>53</v>
      </c>
      <c r="B196" s="46" t="s">
        <v>177</v>
      </c>
      <c r="E196" s="47"/>
      <c r="F196" s="21">
        <f>SUM(F197:F200)</f>
        <v>0</v>
      </c>
      <c r="G196" s="21">
        <f>SUM(G197:G200)</f>
        <v>0</v>
      </c>
      <c r="I196" s="38"/>
      <c r="J196" s="39"/>
      <c r="K196" s="38"/>
      <c r="L196" s="39"/>
      <c r="M196" s="39"/>
    </row>
    <row r="197" spans="1:13" x14ac:dyDescent="0.3">
      <c r="B197" s="40">
        <v>530</v>
      </c>
      <c r="C197" s="41" t="s">
        <v>178</v>
      </c>
      <c r="D197" s="41"/>
      <c r="E197" s="42"/>
      <c r="F197" s="286">
        <v>0</v>
      </c>
      <c r="G197" s="31"/>
      <c r="I197" s="38"/>
      <c r="J197" s="39" t="s">
        <v>254</v>
      </c>
      <c r="K197" s="38" t="s">
        <v>481</v>
      </c>
      <c r="L197" s="39"/>
      <c r="M197" s="39" t="s">
        <v>256</v>
      </c>
    </row>
    <row r="198" spans="1:13" x14ac:dyDescent="0.3">
      <c r="B198" s="40">
        <v>531</v>
      </c>
      <c r="C198" s="41" t="s">
        <v>190</v>
      </c>
      <c r="D198" s="41"/>
      <c r="E198" s="42"/>
      <c r="F198" s="286">
        <v>0</v>
      </c>
      <c r="G198" s="31"/>
      <c r="I198" s="38"/>
      <c r="J198" s="39" t="s">
        <v>254</v>
      </c>
      <c r="K198" s="38" t="s">
        <v>481</v>
      </c>
      <c r="L198" s="39"/>
      <c r="M198" s="39" t="s">
        <v>256</v>
      </c>
    </row>
    <row r="199" spans="1:13" x14ac:dyDescent="0.3">
      <c r="B199" s="40">
        <v>532</v>
      </c>
      <c r="C199" s="41" t="s">
        <v>191</v>
      </c>
      <c r="D199" s="41"/>
      <c r="E199" s="42"/>
      <c r="F199" s="286">
        <v>0</v>
      </c>
      <c r="G199" s="31"/>
      <c r="I199" s="38"/>
      <c r="J199" s="39" t="s">
        <v>254</v>
      </c>
      <c r="K199" s="38" t="s">
        <v>481</v>
      </c>
      <c r="L199" s="39"/>
      <c r="M199" s="39" t="s">
        <v>256</v>
      </c>
    </row>
    <row r="200" spans="1:13" x14ac:dyDescent="0.3">
      <c r="B200" s="40">
        <v>539</v>
      </c>
      <c r="C200" s="41" t="s">
        <v>192</v>
      </c>
      <c r="D200" s="41"/>
      <c r="E200" s="42"/>
      <c r="F200" s="53"/>
      <c r="G200" s="288">
        <v>0</v>
      </c>
      <c r="I200" s="38"/>
      <c r="J200" s="39" t="s">
        <v>254</v>
      </c>
      <c r="K200" s="38" t="s">
        <v>481</v>
      </c>
      <c r="L200" s="39"/>
      <c r="M200" s="39" t="s">
        <v>256</v>
      </c>
    </row>
    <row r="201" spans="1:13" s="24" customFormat="1" ht="9" customHeight="1" x14ac:dyDescent="0.25">
      <c r="A201" s="30"/>
      <c r="B201" s="31"/>
      <c r="C201" s="31"/>
      <c r="D201" s="31"/>
      <c r="E201" s="31"/>
      <c r="F201" s="31"/>
      <c r="G201" s="31"/>
      <c r="I201" s="32"/>
      <c r="J201" s="33"/>
      <c r="K201" s="32"/>
      <c r="L201" s="33"/>
      <c r="M201" s="33"/>
    </row>
    <row r="202" spans="1:13" x14ac:dyDescent="0.3">
      <c r="A202" s="45">
        <v>54</v>
      </c>
      <c r="B202" s="46" t="s">
        <v>193</v>
      </c>
      <c r="E202" s="47"/>
      <c r="F202" s="21">
        <f>SUM(F203:F205)</f>
        <v>0</v>
      </c>
      <c r="G202" s="31"/>
      <c r="I202" s="38"/>
      <c r="J202" s="39"/>
      <c r="K202" s="38"/>
      <c r="L202" s="39"/>
      <c r="M202" s="39"/>
    </row>
    <row r="203" spans="1:13" x14ac:dyDescent="0.3">
      <c r="B203" s="40">
        <v>5400</v>
      </c>
      <c r="C203" s="41" t="s">
        <v>194</v>
      </c>
      <c r="D203" s="41"/>
      <c r="E203" s="42"/>
      <c r="F203" s="286">
        <v>0</v>
      </c>
      <c r="G203" s="31"/>
      <c r="I203" s="38" t="s">
        <v>254</v>
      </c>
      <c r="J203" s="39"/>
      <c r="K203" s="38" t="s">
        <v>261</v>
      </c>
      <c r="L203" s="39"/>
      <c r="M203" s="39"/>
    </row>
    <row r="204" spans="1:13" x14ac:dyDescent="0.3">
      <c r="B204" s="40">
        <v>5401</v>
      </c>
      <c r="C204" s="41" t="s">
        <v>195</v>
      </c>
      <c r="D204" s="41"/>
      <c r="E204" s="42"/>
      <c r="F204" s="286">
        <v>0</v>
      </c>
      <c r="G204" s="31"/>
      <c r="I204" s="38"/>
      <c r="J204" s="39" t="s">
        <v>254</v>
      </c>
      <c r="K204" s="38" t="s">
        <v>261</v>
      </c>
      <c r="L204" s="39"/>
      <c r="M204" s="39"/>
    </row>
    <row r="205" spans="1:13" x14ac:dyDescent="0.3">
      <c r="B205" s="40">
        <v>541</v>
      </c>
      <c r="C205" s="41" t="s">
        <v>196</v>
      </c>
      <c r="D205" s="41"/>
      <c r="E205" s="42"/>
      <c r="F205" s="286">
        <v>0</v>
      </c>
      <c r="G205" s="31"/>
      <c r="I205" s="38"/>
      <c r="J205" s="39" t="s">
        <v>254</v>
      </c>
      <c r="K205" s="38" t="s">
        <v>261</v>
      </c>
      <c r="L205" s="39"/>
      <c r="M205" s="39"/>
    </row>
    <row r="206" spans="1:13" s="24" customFormat="1" ht="9" customHeight="1" x14ac:dyDescent="0.25">
      <c r="A206" s="30"/>
      <c r="B206" s="31"/>
      <c r="C206" s="31"/>
      <c r="D206" s="31"/>
      <c r="E206" s="31"/>
      <c r="F206" s="31"/>
      <c r="G206" s="31"/>
      <c r="I206" s="32"/>
      <c r="J206" s="33"/>
      <c r="K206" s="32"/>
      <c r="L206" s="33"/>
      <c r="M206" s="33"/>
    </row>
    <row r="207" spans="1:13" x14ac:dyDescent="0.3">
      <c r="A207" s="45">
        <v>55</v>
      </c>
      <c r="B207" s="46" t="s">
        <v>197</v>
      </c>
      <c r="E207" s="47"/>
      <c r="F207" s="21">
        <f>SUM(F208:F210)</f>
        <v>0</v>
      </c>
      <c r="G207" s="21">
        <f>SUM(G208:G210)</f>
        <v>0</v>
      </c>
      <c r="I207" s="39"/>
      <c r="J207" s="39"/>
      <c r="K207" s="38"/>
      <c r="L207" s="39"/>
      <c r="M207" s="39"/>
    </row>
    <row r="208" spans="1:13" s="49" customFormat="1" x14ac:dyDescent="0.3">
      <c r="A208" s="31"/>
      <c r="B208" s="40" t="s">
        <v>484</v>
      </c>
      <c r="C208" s="41" t="s">
        <v>738</v>
      </c>
      <c r="D208" s="41"/>
      <c r="E208" s="42"/>
      <c r="F208" s="286">
        <v>0</v>
      </c>
      <c r="G208" s="31"/>
      <c r="I208" s="39" t="s">
        <v>254</v>
      </c>
      <c r="J208" s="39"/>
      <c r="K208" s="38" t="s">
        <v>261</v>
      </c>
      <c r="L208" s="51"/>
      <c r="M208" s="51"/>
    </row>
    <row r="209" spans="1:13" s="49" customFormat="1" x14ac:dyDescent="0.3">
      <c r="A209" s="31"/>
      <c r="B209" s="40" t="s">
        <v>485</v>
      </c>
      <c r="C209" s="41" t="s">
        <v>739</v>
      </c>
      <c r="D209" s="41"/>
      <c r="E209" s="42"/>
      <c r="F209" s="286">
        <v>0</v>
      </c>
      <c r="G209" s="31"/>
      <c r="I209" s="39" t="s">
        <v>254</v>
      </c>
      <c r="J209" s="39"/>
      <c r="K209" s="38" t="s">
        <v>261</v>
      </c>
      <c r="L209" s="51"/>
      <c r="M209" s="51"/>
    </row>
    <row r="210" spans="1:13" s="49" customFormat="1" x14ac:dyDescent="0.3">
      <c r="A210" s="31"/>
      <c r="B210" s="40" t="s">
        <v>202</v>
      </c>
      <c r="C210" s="41" t="s">
        <v>740</v>
      </c>
      <c r="D210" s="41"/>
      <c r="E210" s="42"/>
      <c r="F210" s="53"/>
      <c r="G210" s="288">
        <v>0</v>
      </c>
      <c r="I210" s="39" t="s">
        <v>254</v>
      </c>
      <c r="J210" s="39"/>
      <c r="K210" s="38" t="s">
        <v>261</v>
      </c>
      <c r="L210" s="51"/>
      <c r="M210" s="51"/>
    </row>
    <row r="211" spans="1:13" s="24" customFormat="1" ht="9" customHeight="1" x14ac:dyDescent="0.25">
      <c r="A211" s="30"/>
      <c r="B211" s="31"/>
      <c r="C211" s="31"/>
      <c r="D211" s="31"/>
      <c r="E211" s="31"/>
      <c r="F211" s="31"/>
      <c r="G211" s="31"/>
      <c r="I211" s="32"/>
      <c r="J211" s="33"/>
      <c r="K211" s="32"/>
      <c r="L211" s="33"/>
      <c r="M211" s="33"/>
    </row>
    <row r="212" spans="1:13" x14ac:dyDescent="0.3">
      <c r="A212" s="45">
        <v>56</v>
      </c>
      <c r="B212" s="46" t="s">
        <v>198</v>
      </c>
      <c r="E212" s="47"/>
      <c r="F212" s="21">
        <f>SUM(F213:F215)</f>
        <v>0</v>
      </c>
      <c r="G212" s="21">
        <f>SUM(G213:G215)</f>
        <v>0</v>
      </c>
      <c r="I212" s="39"/>
      <c r="J212" s="39"/>
      <c r="K212" s="38"/>
      <c r="L212" s="39"/>
      <c r="M212" s="39"/>
    </row>
    <row r="213" spans="1:13" s="49" customFormat="1" x14ac:dyDescent="0.3">
      <c r="A213" s="31"/>
      <c r="B213" s="40" t="s">
        <v>199</v>
      </c>
      <c r="C213" s="41" t="s">
        <v>741</v>
      </c>
      <c r="D213" s="41"/>
      <c r="E213" s="42"/>
      <c r="F213" s="286">
        <v>0</v>
      </c>
      <c r="G213" s="31"/>
      <c r="I213" s="39"/>
      <c r="J213" s="39" t="s">
        <v>254</v>
      </c>
      <c r="K213" s="38" t="s">
        <v>261</v>
      </c>
      <c r="L213" s="51"/>
      <c r="M213" s="51"/>
    </row>
    <row r="214" spans="1:13" s="49" customFormat="1" x14ac:dyDescent="0.3">
      <c r="A214" s="31"/>
      <c r="B214" s="40" t="s">
        <v>200</v>
      </c>
      <c r="C214" s="41" t="s">
        <v>742</v>
      </c>
      <c r="D214" s="41"/>
      <c r="E214" s="42"/>
      <c r="F214" s="286">
        <v>0</v>
      </c>
      <c r="G214" s="31"/>
      <c r="I214" s="39"/>
      <c r="J214" s="39" t="s">
        <v>254</v>
      </c>
      <c r="K214" s="38" t="s">
        <v>261</v>
      </c>
      <c r="L214" s="51"/>
      <c r="M214" s="51"/>
    </row>
    <row r="215" spans="1:13" s="49" customFormat="1" x14ac:dyDescent="0.3">
      <c r="A215" s="31"/>
      <c r="B215" s="40" t="s">
        <v>201</v>
      </c>
      <c r="C215" s="41" t="s">
        <v>743</v>
      </c>
      <c r="D215" s="41"/>
      <c r="E215" s="42"/>
      <c r="F215" s="53"/>
      <c r="G215" s="288">
        <v>0</v>
      </c>
      <c r="I215" s="39"/>
      <c r="J215" s="39" t="s">
        <v>254</v>
      </c>
      <c r="K215" s="38" t="s">
        <v>261</v>
      </c>
      <c r="L215" s="51"/>
      <c r="M215" s="51"/>
    </row>
    <row r="216" spans="1:13" s="24" customFormat="1" ht="9" customHeight="1" x14ac:dyDescent="0.25">
      <c r="A216" s="30"/>
      <c r="B216" s="31"/>
      <c r="C216" s="31"/>
      <c r="D216" s="31"/>
      <c r="E216" s="31"/>
      <c r="F216" s="31"/>
      <c r="G216" s="31"/>
      <c r="I216" s="32"/>
      <c r="J216" s="33"/>
      <c r="K216" s="32"/>
      <c r="L216" s="33"/>
      <c r="M216" s="33"/>
    </row>
    <row r="217" spans="1:13" x14ac:dyDescent="0.3">
      <c r="A217" s="45">
        <v>57</v>
      </c>
      <c r="B217" s="46" t="s">
        <v>203</v>
      </c>
      <c r="E217" s="47"/>
      <c r="F217" s="21">
        <f>SUM(F218:F221)</f>
        <v>0</v>
      </c>
      <c r="G217" s="31"/>
      <c r="I217" s="39"/>
      <c r="J217" s="39"/>
      <c r="K217" s="38"/>
      <c r="L217" s="39"/>
      <c r="M217" s="39"/>
    </row>
    <row r="218" spans="1:13" s="49" customFormat="1" x14ac:dyDescent="0.3">
      <c r="A218" s="45"/>
      <c r="B218" s="40">
        <v>570</v>
      </c>
      <c r="C218" s="41" t="s">
        <v>204</v>
      </c>
      <c r="D218" s="41"/>
      <c r="E218" s="42"/>
      <c r="F218" s="286">
        <v>0</v>
      </c>
      <c r="G218" s="31"/>
      <c r="I218" s="39" t="s">
        <v>254</v>
      </c>
      <c r="J218" s="39"/>
      <c r="K218" s="38" t="s">
        <v>261</v>
      </c>
      <c r="L218" s="39"/>
      <c r="M218" s="51"/>
    </row>
    <row r="219" spans="1:13" s="49" customFormat="1" x14ac:dyDescent="0.3">
      <c r="A219" s="45"/>
      <c r="B219" s="40">
        <v>571</v>
      </c>
      <c r="C219" s="41" t="s">
        <v>205</v>
      </c>
      <c r="D219" s="41"/>
      <c r="E219" s="42"/>
      <c r="F219" s="286">
        <v>0</v>
      </c>
      <c r="G219" s="31"/>
      <c r="I219" s="39"/>
      <c r="J219" s="39" t="s">
        <v>254</v>
      </c>
      <c r="K219" s="38" t="s">
        <v>261</v>
      </c>
      <c r="L219" s="39"/>
      <c r="M219" s="51"/>
    </row>
    <row r="220" spans="1:13" s="49" customFormat="1" x14ac:dyDescent="0.3">
      <c r="A220" s="45"/>
      <c r="B220" s="40">
        <v>578</v>
      </c>
      <c r="C220" s="41" t="s">
        <v>206</v>
      </c>
      <c r="D220" s="41"/>
      <c r="E220" s="42"/>
      <c r="F220" s="286">
        <v>0</v>
      </c>
      <c r="G220" s="31"/>
      <c r="I220" s="39"/>
      <c r="J220" s="39" t="s">
        <v>254</v>
      </c>
      <c r="K220" s="38" t="s">
        <v>261</v>
      </c>
      <c r="L220" s="39"/>
      <c r="M220" s="51"/>
    </row>
    <row r="221" spans="1:13" s="49" customFormat="1" x14ac:dyDescent="0.3">
      <c r="A221" s="45"/>
      <c r="B221" s="40">
        <v>579</v>
      </c>
      <c r="C221" s="41" t="s">
        <v>207</v>
      </c>
      <c r="D221" s="41"/>
      <c r="E221" s="42"/>
      <c r="F221" s="286">
        <v>0</v>
      </c>
      <c r="G221" s="31"/>
      <c r="I221" s="39"/>
      <c r="J221" s="39" t="s">
        <v>254</v>
      </c>
      <c r="K221" s="38" t="s">
        <v>261</v>
      </c>
      <c r="L221" s="39"/>
      <c r="M221" s="51"/>
    </row>
    <row r="222" spans="1:13" s="24" customFormat="1" ht="9" customHeight="1" x14ac:dyDescent="0.25">
      <c r="A222" s="30"/>
      <c r="B222" s="31"/>
      <c r="C222" s="31"/>
      <c r="D222" s="31"/>
      <c r="E222" s="31"/>
      <c r="F222" s="31"/>
      <c r="G222" s="31"/>
      <c r="I222" s="32"/>
      <c r="J222" s="33"/>
      <c r="K222" s="32"/>
      <c r="L222" s="33"/>
      <c r="M222" s="33"/>
    </row>
    <row r="223" spans="1:13" x14ac:dyDescent="0.3">
      <c r="A223" s="45">
        <v>58</v>
      </c>
      <c r="B223" s="46" t="s">
        <v>208</v>
      </c>
      <c r="E223" s="47"/>
      <c r="F223" s="21">
        <f>SUM(F224:F227)</f>
        <v>0</v>
      </c>
      <c r="G223" s="21">
        <f>SUM(G224:G227)</f>
        <v>0</v>
      </c>
      <c r="I223" s="39"/>
      <c r="J223" s="39"/>
      <c r="K223" s="38"/>
      <c r="L223" s="39"/>
      <c r="M223" s="39"/>
    </row>
    <row r="224" spans="1:13" s="49" customFormat="1" x14ac:dyDescent="0.3">
      <c r="A224" s="45"/>
      <c r="B224" s="40">
        <v>5800</v>
      </c>
      <c r="C224" s="41" t="s">
        <v>209</v>
      </c>
      <c r="D224" s="41"/>
      <c r="E224" s="42"/>
      <c r="F224" s="286">
        <v>0</v>
      </c>
      <c r="G224" s="286">
        <v>0</v>
      </c>
      <c r="I224" s="39" t="s">
        <v>254</v>
      </c>
      <c r="J224" s="39"/>
      <c r="K224" s="38"/>
      <c r="L224" s="51"/>
      <c r="M224" s="51"/>
    </row>
    <row r="225" spans="1:13" s="49" customFormat="1" x14ac:dyDescent="0.3">
      <c r="A225" s="45"/>
      <c r="B225" s="40">
        <v>5801</v>
      </c>
      <c r="C225" s="41" t="s">
        <v>210</v>
      </c>
      <c r="D225" s="41"/>
      <c r="E225" s="42"/>
      <c r="F225" s="286">
        <v>0</v>
      </c>
      <c r="G225" s="286">
        <v>0</v>
      </c>
      <c r="I225" s="39"/>
      <c r="J225" s="39" t="s">
        <v>254</v>
      </c>
      <c r="K225" s="38"/>
      <c r="L225" s="51"/>
      <c r="M225" s="51"/>
    </row>
    <row r="226" spans="1:13" s="49" customFormat="1" x14ac:dyDescent="0.3">
      <c r="A226" s="45"/>
      <c r="B226" s="40">
        <v>5802</v>
      </c>
      <c r="C226" s="41" t="s">
        <v>211</v>
      </c>
      <c r="D226" s="41"/>
      <c r="E226" s="42"/>
      <c r="F226" s="286">
        <v>0</v>
      </c>
      <c r="G226" s="286">
        <v>0</v>
      </c>
      <c r="I226" s="39"/>
      <c r="J226" s="39" t="s">
        <v>254</v>
      </c>
      <c r="K226" s="38"/>
      <c r="L226" s="51"/>
      <c r="M226" s="51"/>
    </row>
    <row r="227" spans="1:13" s="49" customFormat="1" x14ac:dyDescent="0.3">
      <c r="A227" s="45"/>
      <c r="B227" s="40">
        <v>5803</v>
      </c>
      <c r="C227" s="41" t="s">
        <v>212</v>
      </c>
      <c r="D227" s="41"/>
      <c r="E227" s="42"/>
      <c r="F227" s="286">
        <v>0</v>
      </c>
      <c r="G227" s="286">
        <v>0</v>
      </c>
      <c r="I227" s="39" t="s">
        <v>254</v>
      </c>
      <c r="J227" s="39"/>
      <c r="K227" s="38"/>
      <c r="L227" s="51"/>
      <c r="M227" s="51"/>
    </row>
    <row r="228" spans="1:13" ht="14.4" thickBot="1" x14ac:dyDescent="0.3"/>
    <row r="229" spans="1:13" s="56" customFormat="1" ht="16.2" thickBot="1" x14ac:dyDescent="0.3">
      <c r="A229" s="535" t="s">
        <v>214</v>
      </c>
      <c r="B229" s="536"/>
      <c r="C229" s="536"/>
      <c r="D229" s="536"/>
      <c r="E229" s="537"/>
      <c r="F229" s="54">
        <f>F223+F217+F212+F207+F202+F196+F192+F179+F109+F96+F93+F88+F85+F81+F72+F65+F54+F43+F37+F32</f>
        <v>0</v>
      </c>
      <c r="G229" s="55">
        <f>G223+G192+G196+G207+G212+G179+G163+G151+G145+G139+G127+G109+G96+G81+G72+G65+G54+G43+G37+G32+G19+G13+G10+G5</f>
        <v>0</v>
      </c>
      <c r="I229" s="57"/>
      <c r="J229" s="57"/>
      <c r="K229" s="57"/>
      <c r="L229" s="57"/>
      <c r="M229" s="57"/>
    </row>
    <row r="230" spans="1:13" ht="14.4" thickBot="1" x14ac:dyDescent="0.3"/>
    <row r="231" spans="1:13" s="59" customFormat="1" ht="14.4" thickBot="1" x14ac:dyDescent="0.3">
      <c r="A231" s="532" t="s">
        <v>749</v>
      </c>
      <c r="B231" s="533"/>
      <c r="C231" s="533"/>
      <c r="D231" s="533"/>
      <c r="E231" s="534"/>
      <c r="F231" s="58">
        <f>+G231</f>
        <v>0</v>
      </c>
      <c r="G231" s="58">
        <f>-(G32+G37+G43+G54+G65+G72+G81+G96+G109+G192+G196+G207+G212+G223)</f>
        <v>0</v>
      </c>
      <c r="I231" s="34"/>
      <c r="J231" s="34"/>
      <c r="K231" s="34"/>
      <c r="L231" s="34"/>
      <c r="M231" s="34"/>
    </row>
    <row r="232" spans="1:13" ht="14.4" thickBot="1" x14ac:dyDescent="0.3"/>
    <row r="233" spans="1:13" s="56" customFormat="1" ht="16.2" thickBot="1" x14ac:dyDescent="0.3">
      <c r="A233" s="535" t="s">
        <v>213</v>
      </c>
      <c r="B233" s="536"/>
      <c r="C233" s="536"/>
      <c r="D233" s="536"/>
      <c r="E233" s="537"/>
      <c r="F233" s="54">
        <f>F229+F231</f>
        <v>0</v>
      </c>
      <c r="G233" s="54">
        <f>G229+G231</f>
        <v>0</v>
      </c>
      <c r="I233" s="57"/>
      <c r="J233" s="57"/>
      <c r="K233" s="57"/>
      <c r="L233" s="57"/>
      <c r="M233" s="57"/>
    </row>
  </sheetData>
  <sheetProtection password="C8B5" sheet="1" objects="1" scenarios="1"/>
  <mergeCells count="7">
    <mergeCell ref="A1:G1"/>
    <mergeCell ref="A231:E231"/>
    <mergeCell ref="A233:E233"/>
    <mergeCell ref="C136:E136"/>
    <mergeCell ref="A3:E3"/>
    <mergeCell ref="C28:E28"/>
    <mergeCell ref="A229:E229"/>
  </mergeCells>
  <phoneticPr fontId="4" type="noConversion"/>
  <printOptions horizontalCentered="1"/>
  <pageMargins left="0" right="0" top="0.59055118110236227" bottom="0.39370078740157483" header="0.39370078740157483" footer="0.19685039370078741"/>
  <pageSetup paperSize="9" orientation="portrait" r:id="rId1"/>
  <headerFooter alignWithMargins="0">
    <oddFooter>&amp;CPage &amp;P</oddFooter>
  </headerFooter>
  <rowBreaks count="3" manualBreakCount="3">
    <brk id="61" max="16383" man="1"/>
    <brk id="123" max="16383" man="1"/>
    <brk id="175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97"/>
  <sheetViews>
    <sheetView view="pageBreakPreview" zoomScaleNormal="120" zoomScaleSheetLayoutView="100" workbookViewId="0">
      <selection activeCell="F2" sqref="F2"/>
    </sheetView>
  </sheetViews>
  <sheetFormatPr baseColWidth="10" defaultColWidth="8" defaultRowHeight="13.2" x14ac:dyDescent="0.3"/>
  <cols>
    <col min="1" max="1" width="4.44140625" style="66" bestFit="1" customWidth="1"/>
    <col min="2" max="2" width="2" style="64" customWidth="1"/>
    <col min="3" max="3" width="6" style="64" customWidth="1"/>
    <col min="4" max="4" width="82.21875" style="64" customWidth="1"/>
    <col min="5" max="5" width="11.6640625" style="70" bestFit="1" customWidth="1"/>
    <col min="6" max="16384" width="8" style="66"/>
  </cols>
  <sheetData>
    <row r="1" spans="1:7" ht="17.399999999999999" x14ac:dyDescent="0.25">
      <c r="A1" s="531" t="s">
        <v>350</v>
      </c>
      <c r="B1" s="531"/>
      <c r="C1" s="531"/>
      <c r="D1" s="531"/>
      <c r="E1" s="531"/>
      <c r="F1" s="531"/>
      <c r="G1" s="531"/>
    </row>
    <row r="2" spans="1:7" ht="17.399999999999999" x14ac:dyDescent="0.25">
      <c r="A2" s="275"/>
      <c r="B2" s="275"/>
      <c r="C2" s="275"/>
      <c r="D2" s="275"/>
      <c r="E2" s="275"/>
      <c r="F2" s="275"/>
      <c r="G2" s="275"/>
    </row>
    <row r="3" spans="1:7" ht="17.399999999999999" x14ac:dyDescent="0.25">
      <c r="A3" s="541" t="str">
        <f>"EXERCICE "&amp;'1-Don. générales-Algemene geg.'!D4</f>
        <v>EXERCICE N</v>
      </c>
      <c r="B3" s="541"/>
      <c r="C3" s="541"/>
      <c r="D3" s="541"/>
      <c r="E3" s="541"/>
      <c r="F3" s="275"/>
      <c r="G3" s="275"/>
    </row>
    <row r="4" spans="1:7" ht="15" customHeight="1" x14ac:dyDescent="0.3"/>
    <row r="5" spans="1:7" ht="15.6" x14ac:dyDescent="0.3">
      <c r="A5" s="119" t="s">
        <v>272</v>
      </c>
    </row>
    <row r="6" spans="1:7" s="22" customFormat="1" ht="13.8" x14ac:dyDescent="0.3">
      <c r="E6" s="19"/>
    </row>
    <row r="7" spans="1:7" s="37" customFormat="1" ht="13.8" x14ac:dyDescent="0.3">
      <c r="A7" s="34">
        <v>68</v>
      </c>
      <c r="B7" s="35" t="s">
        <v>765</v>
      </c>
      <c r="C7" s="31"/>
      <c r="D7" s="73"/>
      <c r="E7" s="74">
        <f>SUM(E8:E21)</f>
        <v>0</v>
      </c>
    </row>
    <row r="8" spans="1:7" s="37" customFormat="1" ht="13.8" x14ac:dyDescent="0.3">
      <c r="A8" s="34"/>
      <c r="B8" s="31"/>
      <c r="C8" s="40">
        <v>6800</v>
      </c>
      <c r="D8" s="42" t="s">
        <v>766</v>
      </c>
      <c r="E8" s="498">
        <v>0</v>
      </c>
    </row>
    <row r="9" spans="1:7" s="37" customFormat="1" ht="13.8" x14ac:dyDescent="0.3">
      <c r="A9" s="34"/>
      <c r="B9" s="31"/>
      <c r="C9" s="40">
        <v>6801</v>
      </c>
      <c r="D9" s="42" t="s">
        <v>901</v>
      </c>
      <c r="E9" s="286">
        <v>0</v>
      </c>
    </row>
    <row r="10" spans="1:7" s="37" customFormat="1" ht="13.8" x14ac:dyDescent="0.3">
      <c r="A10" s="34"/>
      <c r="B10" s="31"/>
      <c r="C10" s="40">
        <v>6802</v>
      </c>
      <c r="D10" s="42" t="s">
        <v>902</v>
      </c>
      <c r="E10" s="286">
        <v>0</v>
      </c>
    </row>
    <row r="11" spans="1:7" s="37" customFormat="1" ht="13.8" x14ac:dyDescent="0.3">
      <c r="A11" s="34"/>
      <c r="B11" s="31"/>
      <c r="C11" s="40">
        <v>6803</v>
      </c>
      <c r="D11" s="42" t="s">
        <v>769</v>
      </c>
      <c r="E11" s="286">
        <v>0</v>
      </c>
    </row>
    <row r="12" spans="1:7" s="37" customFormat="1" ht="16.8" customHeight="1" x14ac:dyDescent="0.25">
      <c r="A12" s="34"/>
      <c r="C12" s="40">
        <v>681</v>
      </c>
      <c r="D12" s="75" t="s">
        <v>770</v>
      </c>
      <c r="E12" s="500">
        <v>0</v>
      </c>
    </row>
    <row r="13" spans="1:7" s="37" customFormat="1" ht="13.5" customHeight="1" x14ac:dyDescent="0.3">
      <c r="A13" s="34"/>
      <c r="C13" s="40">
        <v>682</v>
      </c>
      <c r="D13" s="42" t="s">
        <v>771</v>
      </c>
      <c r="E13" s="286">
        <v>0</v>
      </c>
    </row>
    <row r="14" spans="1:7" s="37" customFormat="1" ht="13.8" x14ac:dyDescent="0.3">
      <c r="A14" s="34"/>
      <c r="B14" s="31"/>
      <c r="C14" s="40">
        <v>6830</v>
      </c>
      <c r="D14" s="42" t="s">
        <v>772</v>
      </c>
      <c r="E14" s="286">
        <v>0</v>
      </c>
    </row>
    <row r="15" spans="1:7" s="37" customFormat="1" ht="13.8" x14ac:dyDescent="0.3">
      <c r="A15" s="34"/>
      <c r="B15" s="31"/>
      <c r="C15" s="40">
        <v>6831</v>
      </c>
      <c r="D15" s="42" t="s">
        <v>773</v>
      </c>
      <c r="E15" s="286">
        <v>0</v>
      </c>
    </row>
    <row r="16" spans="1:7" s="37" customFormat="1" ht="13.8" x14ac:dyDescent="0.3">
      <c r="A16" s="34"/>
      <c r="C16" s="40">
        <v>684</v>
      </c>
      <c r="D16" s="42" t="s">
        <v>774</v>
      </c>
      <c r="E16" s="499">
        <v>0</v>
      </c>
    </row>
    <row r="17" spans="1:5" s="37" customFormat="1" ht="13.8" x14ac:dyDescent="0.3">
      <c r="A17" s="34"/>
      <c r="C17" s="40">
        <v>685</v>
      </c>
      <c r="D17" s="42" t="s">
        <v>781</v>
      </c>
      <c r="E17" s="499">
        <v>0</v>
      </c>
    </row>
    <row r="18" spans="1:5" s="37" customFormat="1" ht="13.8" x14ac:dyDescent="0.3">
      <c r="A18" s="34"/>
      <c r="C18" s="40">
        <v>686</v>
      </c>
      <c r="D18" s="42" t="s">
        <v>782</v>
      </c>
      <c r="E18" s="286">
        <v>0</v>
      </c>
    </row>
    <row r="19" spans="1:5" s="37" customFormat="1" ht="13.8" x14ac:dyDescent="0.3">
      <c r="A19" s="34"/>
      <c r="C19" s="40">
        <v>687</v>
      </c>
      <c r="D19" s="42" t="s">
        <v>892</v>
      </c>
      <c r="E19" s="286">
        <v>0</v>
      </c>
    </row>
    <row r="20" spans="1:5" s="37" customFormat="1" ht="13.8" x14ac:dyDescent="0.3">
      <c r="A20" s="34"/>
      <c r="C20" s="40">
        <v>688</v>
      </c>
      <c r="D20" s="42" t="s">
        <v>893</v>
      </c>
      <c r="E20" s="286">
        <v>0</v>
      </c>
    </row>
    <row r="21" spans="1:5" s="37" customFormat="1" ht="13.8" x14ac:dyDescent="0.3">
      <c r="A21" s="34"/>
      <c r="C21" s="40">
        <v>689</v>
      </c>
      <c r="D21" s="42" t="s">
        <v>783</v>
      </c>
      <c r="E21" s="20">
        <f>IF(SUM(E24:E32)-SUM(E8:E18)&gt;=0,SUM(E24:E32)-SUM(E8:E18),)</f>
        <v>0</v>
      </c>
    </row>
    <row r="22" spans="1:5" s="37" customFormat="1" ht="13.8" x14ac:dyDescent="0.3">
      <c r="B22" s="31"/>
      <c r="C22" s="31"/>
      <c r="D22" s="31"/>
      <c r="E22" s="76"/>
    </row>
    <row r="23" spans="1:5" s="37" customFormat="1" ht="13.8" x14ac:dyDescent="0.3">
      <c r="A23" s="34">
        <v>78</v>
      </c>
      <c r="B23" s="35" t="s">
        <v>765</v>
      </c>
      <c r="C23" s="31"/>
      <c r="D23" s="47"/>
      <c r="E23" s="74">
        <f>SUM(E24:E33)</f>
        <v>0</v>
      </c>
    </row>
    <row r="24" spans="1:5" s="37" customFormat="1" ht="13.8" x14ac:dyDescent="0.3">
      <c r="C24" s="40">
        <v>780</v>
      </c>
      <c r="D24" s="42" t="s">
        <v>784</v>
      </c>
      <c r="E24" s="286">
        <v>0</v>
      </c>
    </row>
    <row r="25" spans="1:5" s="37" customFormat="1" ht="13.8" x14ac:dyDescent="0.3">
      <c r="C25" s="40">
        <v>781</v>
      </c>
      <c r="D25" s="42" t="s">
        <v>785</v>
      </c>
      <c r="E25" s="499">
        <v>0</v>
      </c>
    </row>
    <row r="26" spans="1:5" s="37" customFormat="1" ht="13.8" x14ac:dyDescent="0.3">
      <c r="C26" s="40">
        <v>782</v>
      </c>
      <c r="D26" s="42" t="s">
        <v>903</v>
      </c>
      <c r="E26" s="286">
        <v>0</v>
      </c>
    </row>
    <row r="27" spans="1:5" s="37" customFormat="1" ht="13.8" x14ac:dyDescent="0.3">
      <c r="C27" s="40">
        <v>783</v>
      </c>
      <c r="D27" s="42" t="s">
        <v>787</v>
      </c>
      <c r="E27" s="499">
        <v>0</v>
      </c>
    </row>
    <row r="28" spans="1:5" s="37" customFormat="1" ht="13.8" x14ac:dyDescent="0.3">
      <c r="C28" s="40">
        <v>784</v>
      </c>
      <c r="D28" s="42" t="s">
        <v>35</v>
      </c>
      <c r="E28" s="499">
        <v>0</v>
      </c>
    </row>
    <row r="29" spans="1:5" s="37" customFormat="1" ht="13.8" x14ac:dyDescent="0.3">
      <c r="C29" s="509">
        <v>785</v>
      </c>
      <c r="D29" s="75" t="s">
        <v>904</v>
      </c>
      <c r="E29" s="286">
        <v>0</v>
      </c>
    </row>
    <row r="30" spans="1:5" s="37" customFormat="1" ht="13.8" x14ac:dyDescent="0.3">
      <c r="C30" s="40">
        <v>786</v>
      </c>
      <c r="D30" s="42" t="s">
        <v>37</v>
      </c>
      <c r="E30" s="286">
        <v>0</v>
      </c>
    </row>
    <row r="31" spans="1:5" s="59" customFormat="1" ht="13.8" x14ac:dyDescent="0.3">
      <c r="C31" s="40">
        <v>787</v>
      </c>
      <c r="D31" s="42" t="s">
        <v>38</v>
      </c>
      <c r="E31" s="499">
        <v>0</v>
      </c>
    </row>
    <row r="32" spans="1:5" s="59" customFormat="1" ht="13.8" x14ac:dyDescent="0.3">
      <c r="C32" s="40">
        <v>788</v>
      </c>
      <c r="D32" s="42" t="s">
        <v>905</v>
      </c>
      <c r="E32" s="286">
        <v>0</v>
      </c>
    </row>
    <row r="33" spans="1:5" s="37" customFormat="1" ht="13.8" x14ac:dyDescent="0.3">
      <c r="C33" s="40">
        <v>789</v>
      </c>
      <c r="D33" s="42" t="s">
        <v>39</v>
      </c>
      <c r="E33" s="20">
        <f>IF(SUM(E24:E32)-SUM(E8:E18)&lt;=0,SUM(E8:E18)-SUM(E24:E32),)</f>
        <v>0</v>
      </c>
    </row>
    <row r="34" spans="1:5" s="37" customFormat="1" ht="13.8" x14ac:dyDescent="0.3">
      <c r="B34" s="31"/>
      <c r="C34" s="31"/>
      <c r="D34" s="31"/>
      <c r="E34" s="70"/>
    </row>
    <row r="35" spans="1:5" s="22" customFormat="1" ht="13.8" x14ac:dyDescent="0.3">
      <c r="E35" s="282"/>
    </row>
    <row r="36" spans="1:5" s="78" customFormat="1" ht="15.6" x14ac:dyDescent="0.3">
      <c r="A36" s="77" t="s">
        <v>41</v>
      </c>
      <c r="E36" s="283"/>
    </row>
    <row r="37" spans="1:5" s="22" customFormat="1" ht="13.8" x14ac:dyDescent="0.3">
      <c r="E37" s="282"/>
    </row>
    <row r="38" spans="1:5" s="22" customFormat="1" ht="13.8" x14ac:dyDescent="0.3">
      <c r="C38" s="79"/>
      <c r="D38" s="80" t="str">
        <f>"Solde de début du 1 janvier "&amp;'1-Don. générales-Algemene geg.'!$D$4</f>
        <v>Solde de début du 1 janvier N</v>
      </c>
      <c r="E38" s="311">
        <f>+'18-Ex préc.-Vorig boekjaar (2)'!E41</f>
        <v>0</v>
      </c>
    </row>
    <row r="39" spans="1:5" s="22" customFormat="1" ht="13.8" x14ac:dyDescent="0.3">
      <c r="C39" s="81" t="s">
        <v>586</v>
      </c>
      <c r="D39" s="23" t="s">
        <v>783</v>
      </c>
      <c r="E39" s="82">
        <f>+E21</f>
        <v>0</v>
      </c>
    </row>
    <row r="40" spans="1:5" s="22" customFormat="1" ht="13.8" x14ac:dyDescent="0.3">
      <c r="C40" s="81" t="s">
        <v>587</v>
      </c>
      <c r="D40" s="23" t="s">
        <v>39</v>
      </c>
      <c r="E40" s="82">
        <f>-E33</f>
        <v>0</v>
      </c>
    </row>
    <row r="41" spans="1:5" s="22" customFormat="1" ht="13.8" x14ac:dyDescent="0.3">
      <c r="C41" s="81" t="s">
        <v>586</v>
      </c>
      <c r="D41" s="23" t="s">
        <v>40</v>
      </c>
      <c r="E41" s="289">
        <v>0</v>
      </c>
    </row>
    <row r="42" spans="1:5" s="22" customFormat="1" ht="13.8" x14ac:dyDescent="0.3">
      <c r="C42" s="83"/>
      <c r="D42" s="84"/>
      <c r="E42" s="85"/>
    </row>
    <row r="43" spans="1:5" s="78" customFormat="1" ht="15.6" x14ac:dyDescent="0.3">
      <c r="C43" s="86" t="s">
        <v>588</v>
      </c>
      <c r="D43" s="87" t="str">
        <f>"Solde final au 31 décembre "&amp;'1-Don. générales-Algemene geg.'!$D$4</f>
        <v>Solde final au 31 décembre N</v>
      </c>
      <c r="E43" s="88">
        <f>SUM(E38:E41)</f>
        <v>0</v>
      </c>
    </row>
    <row r="44" spans="1:5" s="22" customFormat="1" ht="13.8" x14ac:dyDescent="0.3">
      <c r="C44" s="89"/>
      <c r="D44" s="84"/>
      <c r="E44" s="85"/>
    </row>
    <row r="45" spans="1:5" s="22" customFormat="1" ht="13.8" x14ac:dyDescent="0.3">
      <c r="E45" s="19"/>
    </row>
    <row r="46" spans="1:5" s="90" customFormat="1" ht="13.8" x14ac:dyDescent="0.3">
      <c r="D46" s="22" t="s">
        <v>42</v>
      </c>
      <c r="E46" s="19">
        <f>+'2-Bilan-Balans'!G6</f>
        <v>0</v>
      </c>
    </row>
    <row r="47" spans="1:5" s="22" customFormat="1" ht="13.8" x14ac:dyDescent="0.3">
      <c r="E47" s="19" t="str">
        <f>IF(ROUND(E43,2)=ROUND(E46,2),"","FAUTE")</f>
        <v/>
      </c>
    </row>
    <row r="48" spans="1:5" s="22" customFormat="1" ht="13.8" x14ac:dyDescent="0.3">
      <c r="E48" s="19"/>
    </row>
    <row r="49" spans="5:5" s="22" customFormat="1" ht="13.8" x14ac:dyDescent="0.3">
      <c r="E49" s="19"/>
    </row>
    <row r="50" spans="5:5" s="22" customFormat="1" ht="13.8" x14ac:dyDescent="0.3">
      <c r="E50" s="19"/>
    </row>
    <row r="51" spans="5:5" s="22" customFormat="1" ht="13.8" x14ac:dyDescent="0.3">
      <c r="E51" s="19"/>
    </row>
    <row r="52" spans="5:5" s="22" customFormat="1" ht="13.8" x14ac:dyDescent="0.3">
      <c r="E52" s="19"/>
    </row>
    <row r="53" spans="5:5" s="22" customFormat="1" ht="13.8" x14ac:dyDescent="0.3">
      <c r="E53" s="19"/>
    </row>
    <row r="54" spans="5:5" s="22" customFormat="1" ht="13.8" x14ac:dyDescent="0.3">
      <c r="E54" s="19"/>
    </row>
    <row r="55" spans="5:5" s="22" customFormat="1" ht="13.8" x14ac:dyDescent="0.3">
      <c r="E55" s="19"/>
    </row>
    <row r="56" spans="5:5" s="22" customFormat="1" ht="13.8" x14ac:dyDescent="0.3">
      <c r="E56" s="19"/>
    </row>
    <row r="57" spans="5:5" s="22" customFormat="1" ht="13.8" x14ac:dyDescent="0.3">
      <c r="E57" s="19"/>
    </row>
    <row r="58" spans="5:5" s="22" customFormat="1" ht="13.8" x14ac:dyDescent="0.3">
      <c r="E58" s="19"/>
    </row>
    <row r="59" spans="5:5" s="22" customFormat="1" ht="13.8" x14ac:dyDescent="0.3">
      <c r="E59" s="19"/>
    </row>
    <row r="60" spans="5:5" s="22" customFormat="1" ht="13.8" x14ac:dyDescent="0.3">
      <c r="E60" s="19"/>
    </row>
    <row r="61" spans="5:5" s="22" customFormat="1" ht="13.8" x14ac:dyDescent="0.3">
      <c r="E61" s="19"/>
    </row>
    <row r="62" spans="5:5" s="22" customFormat="1" ht="13.8" x14ac:dyDescent="0.3">
      <c r="E62" s="19"/>
    </row>
    <row r="63" spans="5:5" s="22" customFormat="1" ht="13.8" x14ac:dyDescent="0.3">
      <c r="E63" s="19"/>
    </row>
    <row r="64" spans="5:5" s="22" customFormat="1" ht="13.8" x14ac:dyDescent="0.3">
      <c r="E64" s="19"/>
    </row>
    <row r="65" spans="5:5" s="22" customFormat="1" ht="13.8" x14ac:dyDescent="0.3">
      <c r="E65" s="19"/>
    </row>
    <row r="66" spans="5:5" s="22" customFormat="1" ht="13.8" x14ac:dyDescent="0.3">
      <c r="E66" s="19"/>
    </row>
    <row r="67" spans="5:5" s="22" customFormat="1" ht="13.8" x14ac:dyDescent="0.3">
      <c r="E67" s="19"/>
    </row>
    <row r="68" spans="5:5" s="22" customFormat="1" ht="13.8" x14ac:dyDescent="0.3">
      <c r="E68" s="19"/>
    </row>
    <row r="69" spans="5:5" s="22" customFormat="1" ht="13.8" x14ac:dyDescent="0.3">
      <c r="E69" s="19"/>
    </row>
    <row r="70" spans="5:5" s="22" customFormat="1" ht="13.8" x14ac:dyDescent="0.3">
      <c r="E70" s="19"/>
    </row>
    <row r="71" spans="5:5" s="22" customFormat="1" ht="13.8" x14ac:dyDescent="0.3">
      <c r="E71" s="19"/>
    </row>
    <row r="72" spans="5:5" s="22" customFormat="1" ht="13.8" x14ac:dyDescent="0.3">
      <c r="E72" s="19"/>
    </row>
    <row r="73" spans="5:5" s="22" customFormat="1" ht="13.8" x14ac:dyDescent="0.3">
      <c r="E73" s="19"/>
    </row>
    <row r="74" spans="5:5" s="22" customFormat="1" ht="13.8" x14ac:dyDescent="0.3">
      <c r="E74" s="19"/>
    </row>
    <row r="75" spans="5:5" s="22" customFormat="1" ht="13.8" x14ac:dyDescent="0.3">
      <c r="E75" s="19"/>
    </row>
    <row r="76" spans="5:5" s="22" customFormat="1" ht="13.8" x14ac:dyDescent="0.3">
      <c r="E76" s="19"/>
    </row>
    <row r="77" spans="5:5" s="22" customFormat="1" ht="13.8" x14ac:dyDescent="0.3">
      <c r="E77" s="19"/>
    </row>
    <row r="78" spans="5:5" s="22" customFormat="1" ht="13.8" x14ac:dyDescent="0.3">
      <c r="E78" s="19"/>
    </row>
    <row r="79" spans="5:5" s="22" customFormat="1" ht="13.8" x14ac:dyDescent="0.3">
      <c r="E79" s="19"/>
    </row>
    <row r="80" spans="5:5" s="22" customFormat="1" ht="13.8" x14ac:dyDescent="0.3">
      <c r="E80" s="19"/>
    </row>
    <row r="81" spans="5:5" s="22" customFormat="1" ht="13.8" x14ac:dyDescent="0.3">
      <c r="E81" s="19"/>
    </row>
    <row r="82" spans="5:5" s="22" customFormat="1" ht="13.8" x14ac:dyDescent="0.3">
      <c r="E82" s="19"/>
    </row>
    <row r="83" spans="5:5" s="22" customFormat="1" ht="13.8" x14ac:dyDescent="0.3">
      <c r="E83" s="19"/>
    </row>
    <row r="84" spans="5:5" s="22" customFormat="1" ht="13.8" x14ac:dyDescent="0.3">
      <c r="E84" s="19"/>
    </row>
    <row r="85" spans="5:5" s="22" customFormat="1" ht="13.8" x14ac:dyDescent="0.3">
      <c r="E85" s="19"/>
    </row>
    <row r="86" spans="5:5" s="22" customFormat="1" ht="13.8" x14ac:dyDescent="0.3">
      <c r="E86" s="19"/>
    </row>
    <row r="87" spans="5:5" s="22" customFormat="1" ht="13.8" x14ac:dyDescent="0.3">
      <c r="E87" s="19"/>
    </row>
    <row r="88" spans="5:5" s="22" customFormat="1" ht="13.8" x14ac:dyDescent="0.3">
      <c r="E88" s="19"/>
    </row>
    <row r="89" spans="5:5" s="22" customFormat="1" ht="13.8" x14ac:dyDescent="0.3">
      <c r="E89" s="19"/>
    </row>
    <row r="90" spans="5:5" s="22" customFormat="1" ht="13.8" x14ac:dyDescent="0.3">
      <c r="E90" s="19"/>
    </row>
    <row r="91" spans="5:5" s="22" customFormat="1" ht="13.8" x14ac:dyDescent="0.3">
      <c r="E91" s="19"/>
    </row>
    <row r="92" spans="5:5" s="22" customFormat="1" ht="13.8" x14ac:dyDescent="0.3">
      <c r="E92" s="19"/>
    </row>
    <row r="93" spans="5:5" s="22" customFormat="1" ht="13.8" x14ac:dyDescent="0.3">
      <c r="E93" s="19"/>
    </row>
    <row r="94" spans="5:5" s="22" customFormat="1" ht="13.8" x14ac:dyDescent="0.3">
      <c r="E94" s="19"/>
    </row>
    <row r="95" spans="5:5" s="22" customFormat="1" ht="13.8" x14ac:dyDescent="0.3">
      <c r="E95" s="19"/>
    </row>
    <row r="96" spans="5:5" s="22" customFormat="1" ht="13.8" x14ac:dyDescent="0.3">
      <c r="E96" s="19"/>
    </row>
    <row r="97" spans="5:5" s="22" customFormat="1" ht="13.8" x14ac:dyDescent="0.3">
      <c r="E97" s="19"/>
    </row>
    <row r="98" spans="5:5" s="22" customFormat="1" ht="13.8" x14ac:dyDescent="0.3">
      <c r="E98" s="19"/>
    </row>
    <row r="99" spans="5:5" s="22" customFormat="1" ht="13.8" x14ac:dyDescent="0.3">
      <c r="E99" s="19"/>
    </row>
    <row r="100" spans="5:5" s="22" customFormat="1" ht="13.8" x14ac:dyDescent="0.3">
      <c r="E100" s="19"/>
    </row>
    <row r="101" spans="5:5" s="22" customFormat="1" ht="13.8" x14ac:dyDescent="0.3">
      <c r="E101" s="19"/>
    </row>
    <row r="102" spans="5:5" s="22" customFormat="1" ht="13.8" x14ac:dyDescent="0.3">
      <c r="E102" s="19"/>
    </row>
    <row r="103" spans="5:5" s="22" customFormat="1" ht="13.8" x14ac:dyDescent="0.3">
      <c r="E103" s="19"/>
    </row>
    <row r="104" spans="5:5" s="22" customFormat="1" ht="13.8" x14ac:dyDescent="0.3">
      <c r="E104" s="19"/>
    </row>
    <row r="105" spans="5:5" s="22" customFormat="1" ht="13.8" x14ac:dyDescent="0.3">
      <c r="E105" s="19"/>
    </row>
    <row r="106" spans="5:5" s="22" customFormat="1" ht="13.8" x14ac:dyDescent="0.3">
      <c r="E106" s="19"/>
    </row>
    <row r="107" spans="5:5" s="22" customFormat="1" ht="13.8" x14ac:dyDescent="0.3">
      <c r="E107" s="19"/>
    </row>
    <row r="108" spans="5:5" s="22" customFormat="1" ht="13.8" x14ac:dyDescent="0.3">
      <c r="E108" s="19"/>
    </row>
    <row r="109" spans="5:5" s="22" customFormat="1" ht="13.8" x14ac:dyDescent="0.3">
      <c r="E109" s="19"/>
    </row>
    <row r="110" spans="5:5" s="22" customFormat="1" ht="13.8" x14ac:dyDescent="0.3">
      <c r="E110" s="19"/>
    </row>
    <row r="111" spans="5:5" s="22" customFormat="1" ht="13.8" x14ac:dyDescent="0.3">
      <c r="E111" s="19"/>
    </row>
    <row r="112" spans="5:5" s="22" customFormat="1" ht="13.8" x14ac:dyDescent="0.3">
      <c r="E112" s="19"/>
    </row>
    <row r="113" spans="5:5" s="22" customFormat="1" ht="13.8" x14ac:dyDescent="0.3">
      <c r="E113" s="19"/>
    </row>
    <row r="114" spans="5:5" s="22" customFormat="1" ht="13.8" x14ac:dyDescent="0.3">
      <c r="E114" s="19"/>
    </row>
    <row r="115" spans="5:5" s="22" customFormat="1" ht="13.8" x14ac:dyDescent="0.3">
      <c r="E115" s="19"/>
    </row>
    <row r="116" spans="5:5" s="22" customFormat="1" ht="13.8" x14ac:dyDescent="0.3">
      <c r="E116" s="19"/>
    </row>
    <row r="117" spans="5:5" s="22" customFormat="1" ht="13.8" x14ac:dyDescent="0.3">
      <c r="E117" s="19"/>
    </row>
    <row r="118" spans="5:5" s="22" customFormat="1" ht="13.8" x14ac:dyDescent="0.3">
      <c r="E118" s="19"/>
    </row>
    <row r="119" spans="5:5" s="22" customFormat="1" ht="13.8" x14ac:dyDescent="0.3">
      <c r="E119" s="19"/>
    </row>
    <row r="120" spans="5:5" s="22" customFormat="1" ht="13.8" x14ac:dyDescent="0.3">
      <c r="E120" s="19"/>
    </row>
    <row r="121" spans="5:5" s="22" customFormat="1" ht="13.8" x14ac:dyDescent="0.3">
      <c r="E121" s="19"/>
    </row>
    <row r="122" spans="5:5" s="22" customFormat="1" ht="13.8" x14ac:dyDescent="0.3">
      <c r="E122" s="19"/>
    </row>
    <row r="123" spans="5:5" s="22" customFormat="1" ht="13.8" x14ac:dyDescent="0.3">
      <c r="E123" s="19"/>
    </row>
    <row r="124" spans="5:5" s="22" customFormat="1" ht="13.8" x14ac:dyDescent="0.3">
      <c r="E124" s="19"/>
    </row>
    <row r="125" spans="5:5" s="22" customFormat="1" ht="13.8" x14ac:dyDescent="0.3">
      <c r="E125" s="19"/>
    </row>
    <row r="126" spans="5:5" s="22" customFormat="1" ht="13.8" x14ac:dyDescent="0.3">
      <c r="E126" s="19"/>
    </row>
    <row r="127" spans="5:5" s="22" customFormat="1" ht="13.8" x14ac:dyDescent="0.3">
      <c r="E127" s="19"/>
    </row>
    <row r="128" spans="5:5" s="22" customFormat="1" ht="13.8" x14ac:dyDescent="0.3">
      <c r="E128" s="19"/>
    </row>
    <row r="129" spans="5:5" s="22" customFormat="1" ht="13.8" x14ac:dyDescent="0.3">
      <c r="E129" s="19"/>
    </row>
    <row r="130" spans="5:5" s="22" customFormat="1" ht="13.8" x14ac:dyDescent="0.3">
      <c r="E130" s="19"/>
    </row>
    <row r="131" spans="5:5" s="22" customFormat="1" ht="13.8" x14ac:dyDescent="0.3">
      <c r="E131" s="19"/>
    </row>
    <row r="132" spans="5:5" s="22" customFormat="1" ht="13.8" x14ac:dyDescent="0.3">
      <c r="E132" s="19"/>
    </row>
    <row r="133" spans="5:5" s="22" customFormat="1" ht="13.8" x14ac:dyDescent="0.3">
      <c r="E133" s="19"/>
    </row>
    <row r="134" spans="5:5" s="22" customFormat="1" ht="13.8" x14ac:dyDescent="0.3">
      <c r="E134" s="19"/>
    </row>
    <row r="135" spans="5:5" s="22" customFormat="1" ht="13.8" x14ac:dyDescent="0.3">
      <c r="E135" s="19"/>
    </row>
    <row r="136" spans="5:5" s="22" customFormat="1" ht="13.8" x14ac:dyDescent="0.3">
      <c r="E136" s="19"/>
    </row>
    <row r="137" spans="5:5" s="22" customFormat="1" ht="13.8" x14ac:dyDescent="0.3">
      <c r="E137" s="19"/>
    </row>
    <row r="138" spans="5:5" s="22" customFormat="1" ht="13.8" x14ac:dyDescent="0.3">
      <c r="E138" s="19"/>
    </row>
    <row r="139" spans="5:5" s="22" customFormat="1" ht="13.8" x14ac:dyDescent="0.3">
      <c r="E139" s="19"/>
    </row>
    <row r="140" spans="5:5" s="22" customFormat="1" ht="13.8" x14ac:dyDescent="0.3">
      <c r="E140" s="19"/>
    </row>
    <row r="141" spans="5:5" s="22" customFormat="1" ht="13.8" x14ac:dyDescent="0.3">
      <c r="E141" s="19"/>
    </row>
    <row r="142" spans="5:5" s="22" customFormat="1" ht="13.8" x14ac:dyDescent="0.3">
      <c r="E142" s="19"/>
    </row>
    <row r="143" spans="5:5" s="22" customFormat="1" ht="13.8" x14ac:dyDescent="0.3">
      <c r="E143" s="19"/>
    </row>
    <row r="144" spans="5:5" s="22" customFormat="1" ht="13.8" x14ac:dyDescent="0.3">
      <c r="E144" s="19"/>
    </row>
    <row r="145" spans="5:5" s="22" customFormat="1" ht="13.8" x14ac:dyDescent="0.3">
      <c r="E145" s="19"/>
    </row>
    <row r="146" spans="5:5" s="22" customFormat="1" ht="13.8" x14ac:dyDescent="0.3">
      <c r="E146" s="19"/>
    </row>
    <row r="147" spans="5:5" s="22" customFormat="1" ht="13.8" x14ac:dyDescent="0.3">
      <c r="E147" s="19"/>
    </row>
    <row r="148" spans="5:5" s="22" customFormat="1" ht="13.8" x14ac:dyDescent="0.3">
      <c r="E148" s="19"/>
    </row>
    <row r="149" spans="5:5" s="22" customFormat="1" ht="13.8" x14ac:dyDescent="0.3">
      <c r="E149" s="19"/>
    </row>
    <row r="150" spans="5:5" s="22" customFormat="1" ht="13.8" x14ac:dyDescent="0.3">
      <c r="E150" s="19"/>
    </row>
    <row r="151" spans="5:5" s="22" customFormat="1" ht="13.8" x14ac:dyDescent="0.3">
      <c r="E151" s="19"/>
    </row>
    <row r="152" spans="5:5" s="22" customFormat="1" ht="13.8" x14ac:dyDescent="0.3">
      <c r="E152" s="19"/>
    </row>
    <row r="153" spans="5:5" s="22" customFormat="1" ht="13.8" x14ac:dyDescent="0.3">
      <c r="E153" s="19"/>
    </row>
    <row r="154" spans="5:5" s="22" customFormat="1" ht="13.8" x14ac:dyDescent="0.3">
      <c r="E154" s="19"/>
    </row>
    <row r="155" spans="5:5" s="22" customFormat="1" ht="13.8" x14ac:dyDescent="0.3">
      <c r="E155" s="19"/>
    </row>
    <row r="156" spans="5:5" s="22" customFormat="1" ht="13.8" x14ac:dyDescent="0.3">
      <c r="E156" s="19"/>
    </row>
    <row r="157" spans="5:5" s="22" customFormat="1" ht="13.8" x14ac:dyDescent="0.3">
      <c r="E157" s="19"/>
    </row>
    <row r="158" spans="5:5" s="22" customFormat="1" ht="13.8" x14ac:dyDescent="0.3">
      <c r="E158" s="19"/>
    </row>
    <row r="159" spans="5:5" s="22" customFormat="1" ht="13.8" x14ac:dyDescent="0.3">
      <c r="E159" s="19"/>
    </row>
    <row r="160" spans="5:5" s="22" customFormat="1" ht="13.8" x14ac:dyDescent="0.3">
      <c r="E160" s="19"/>
    </row>
    <row r="161" spans="5:5" s="22" customFormat="1" ht="13.8" x14ac:dyDescent="0.3">
      <c r="E161" s="19"/>
    </row>
    <row r="162" spans="5:5" s="22" customFormat="1" ht="13.8" x14ac:dyDescent="0.3">
      <c r="E162" s="19"/>
    </row>
    <row r="163" spans="5:5" s="22" customFormat="1" ht="13.8" x14ac:dyDescent="0.3">
      <c r="E163" s="19"/>
    </row>
    <row r="164" spans="5:5" s="22" customFormat="1" ht="13.8" x14ac:dyDescent="0.3">
      <c r="E164" s="19"/>
    </row>
    <row r="165" spans="5:5" s="22" customFormat="1" ht="13.8" x14ac:dyDescent="0.3">
      <c r="E165" s="19"/>
    </row>
    <row r="166" spans="5:5" s="22" customFormat="1" ht="13.8" x14ac:dyDescent="0.3">
      <c r="E166" s="19"/>
    </row>
    <row r="167" spans="5:5" s="22" customFormat="1" ht="13.8" x14ac:dyDescent="0.3">
      <c r="E167" s="19"/>
    </row>
    <row r="168" spans="5:5" s="22" customFormat="1" ht="13.8" x14ac:dyDescent="0.3">
      <c r="E168" s="19"/>
    </row>
    <row r="169" spans="5:5" s="22" customFormat="1" ht="13.8" x14ac:dyDescent="0.3">
      <c r="E169" s="19"/>
    </row>
    <row r="170" spans="5:5" s="22" customFormat="1" ht="13.8" x14ac:dyDescent="0.3">
      <c r="E170" s="19"/>
    </row>
    <row r="171" spans="5:5" s="22" customFormat="1" ht="13.8" x14ac:dyDescent="0.3">
      <c r="E171" s="19"/>
    </row>
    <row r="172" spans="5:5" s="22" customFormat="1" ht="13.8" x14ac:dyDescent="0.3">
      <c r="E172" s="19"/>
    </row>
    <row r="173" spans="5:5" s="22" customFormat="1" ht="13.8" x14ac:dyDescent="0.3">
      <c r="E173" s="19"/>
    </row>
    <row r="174" spans="5:5" s="22" customFormat="1" ht="13.8" x14ac:dyDescent="0.3">
      <c r="E174" s="19"/>
    </row>
    <row r="175" spans="5:5" s="22" customFormat="1" ht="13.8" x14ac:dyDescent="0.3">
      <c r="E175" s="19"/>
    </row>
    <row r="176" spans="5:5" s="22" customFormat="1" ht="13.8" x14ac:dyDescent="0.3">
      <c r="E176" s="19"/>
    </row>
    <row r="177" spans="5:5" s="22" customFormat="1" ht="13.8" x14ac:dyDescent="0.3">
      <c r="E177" s="19"/>
    </row>
    <row r="178" spans="5:5" s="22" customFormat="1" ht="13.8" x14ac:dyDescent="0.3">
      <c r="E178" s="19"/>
    </row>
    <row r="179" spans="5:5" s="22" customFormat="1" ht="13.8" x14ac:dyDescent="0.3">
      <c r="E179" s="19"/>
    </row>
    <row r="180" spans="5:5" s="22" customFormat="1" ht="13.8" x14ac:dyDescent="0.3">
      <c r="E180" s="19"/>
    </row>
    <row r="181" spans="5:5" s="22" customFormat="1" ht="13.8" x14ac:dyDescent="0.3">
      <c r="E181" s="19"/>
    </row>
    <row r="182" spans="5:5" s="22" customFormat="1" ht="13.8" x14ac:dyDescent="0.3">
      <c r="E182" s="19"/>
    </row>
    <row r="183" spans="5:5" s="22" customFormat="1" ht="13.8" x14ac:dyDescent="0.3">
      <c r="E183" s="19"/>
    </row>
    <row r="184" spans="5:5" s="22" customFormat="1" ht="13.8" x14ac:dyDescent="0.3">
      <c r="E184" s="19"/>
    </row>
    <row r="185" spans="5:5" s="22" customFormat="1" ht="13.8" x14ac:dyDescent="0.3">
      <c r="E185" s="19"/>
    </row>
    <row r="186" spans="5:5" s="22" customFormat="1" ht="13.8" x14ac:dyDescent="0.3">
      <c r="E186" s="19"/>
    </row>
    <row r="187" spans="5:5" s="22" customFormat="1" ht="13.8" x14ac:dyDescent="0.3">
      <c r="E187" s="19"/>
    </row>
    <row r="188" spans="5:5" s="22" customFormat="1" ht="13.8" x14ac:dyDescent="0.3">
      <c r="E188" s="19"/>
    </row>
    <row r="189" spans="5:5" s="22" customFormat="1" ht="13.8" x14ac:dyDescent="0.3">
      <c r="E189" s="19"/>
    </row>
    <row r="190" spans="5:5" s="22" customFormat="1" ht="13.8" x14ac:dyDescent="0.3">
      <c r="E190" s="19"/>
    </row>
    <row r="191" spans="5:5" s="22" customFormat="1" ht="13.8" x14ac:dyDescent="0.3">
      <c r="E191" s="19"/>
    </row>
    <row r="192" spans="5:5" s="22" customFormat="1" ht="13.8" x14ac:dyDescent="0.3">
      <c r="E192" s="19"/>
    </row>
    <row r="193" spans="5:5" s="22" customFormat="1" ht="13.8" x14ac:dyDescent="0.3">
      <c r="E193" s="19"/>
    </row>
    <row r="194" spans="5:5" s="22" customFormat="1" ht="13.8" x14ac:dyDescent="0.3">
      <c r="E194" s="19"/>
    </row>
    <row r="195" spans="5:5" s="22" customFormat="1" ht="13.8" x14ac:dyDescent="0.3">
      <c r="E195" s="19"/>
    </row>
    <row r="196" spans="5:5" s="22" customFormat="1" ht="13.8" x14ac:dyDescent="0.3">
      <c r="E196" s="19"/>
    </row>
    <row r="197" spans="5:5" s="22" customFormat="1" ht="13.8" x14ac:dyDescent="0.3">
      <c r="E197" s="19"/>
    </row>
    <row r="198" spans="5:5" s="22" customFormat="1" ht="13.8" x14ac:dyDescent="0.3">
      <c r="E198" s="19"/>
    </row>
    <row r="199" spans="5:5" s="22" customFormat="1" ht="13.8" x14ac:dyDescent="0.3">
      <c r="E199" s="19"/>
    </row>
    <row r="200" spans="5:5" s="22" customFormat="1" ht="13.8" x14ac:dyDescent="0.3">
      <c r="E200" s="19"/>
    </row>
    <row r="201" spans="5:5" s="22" customFormat="1" ht="13.8" x14ac:dyDescent="0.3">
      <c r="E201" s="19"/>
    </row>
    <row r="202" spans="5:5" s="22" customFormat="1" ht="13.8" x14ac:dyDescent="0.3">
      <c r="E202" s="19"/>
    </row>
    <row r="203" spans="5:5" s="22" customFormat="1" ht="13.8" x14ac:dyDescent="0.3">
      <c r="E203" s="19"/>
    </row>
    <row r="204" spans="5:5" s="22" customFormat="1" ht="13.8" x14ac:dyDescent="0.3">
      <c r="E204" s="19"/>
    </row>
    <row r="205" spans="5:5" s="22" customFormat="1" ht="13.8" x14ac:dyDescent="0.3">
      <c r="E205" s="19"/>
    </row>
    <row r="206" spans="5:5" s="22" customFormat="1" ht="13.8" x14ac:dyDescent="0.3">
      <c r="E206" s="19"/>
    </row>
    <row r="207" spans="5:5" s="22" customFormat="1" ht="13.8" x14ac:dyDescent="0.3">
      <c r="E207" s="19"/>
    </row>
    <row r="208" spans="5:5" s="22" customFormat="1" ht="13.8" x14ac:dyDescent="0.3">
      <c r="E208" s="19"/>
    </row>
    <row r="209" spans="5:5" s="22" customFormat="1" ht="13.8" x14ac:dyDescent="0.3">
      <c r="E209" s="19"/>
    </row>
    <row r="210" spans="5:5" s="22" customFormat="1" ht="13.8" x14ac:dyDescent="0.3">
      <c r="E210" s="19"/>
    </row>
    <row r="211" spans="5:5" s="22" customFormat="1" ht="13.8" x14ac:dyDescent="0.3">
      <c r="E211" s="19"/>
    </row>
    <row r="212" spans="5:5" s="22" customFormat="1" ht="13.8" x14ac:dyDescent="0.3">
      <c r="E212" s="19"/>
    </row>
    <row r="213" spans="5:5" s="22" customFormat="1" ht="13.8" x14ac:dyDescent="0.3">
      <c r="E213" s="19"/>
    </row>
    <row r="214" spans="5:5" s="22" customFormat="1" ht="13.8" x14ac:dyDescent="0.3">
      <c r="E214" s="19"/>
    </row>
    <row r="215" spans="5:5" s="22" customFormat="1" ht="13.8" x14ac:dyDescent="0.3">
      <c r="E215" s="19"/>
    </row>
    <row r="216" spans="5:5" s="22" customFormat="1" ht="13.8" x14ac:dyDescent="0.3">
      <c r="E216" s="19"/>
    </row>
    <row r="217" spans="5:5" s="22" customFormat="1" ht="13.8" x14ac:dyDescent="0.3">
      <c r="E217" s="19"/>
    </row>
    <row r="218" spans="5:5" s="22" customFormat="1" ht="13.8" x14ac:dyDescent="0.3">
      <c r="E218" s="19"/>
    </row>
    <row r="219" spans="5:5" s="22" customFormat="1" ht="13.8" x14ac:dyDescent="0.3">
      <c r="E219" s="19"/>
    </row>
    <row r="220" spans="5:5" s="22" customFormat="1" ht="13.8" x14ac:dyDescent="0.3">
      <c r="E220" s="19"/>
    </row>
    <row r="221" spans="5:5" s="22" customFormat="1" ht="13.8" x14ac:dyDescent="0.3">
      <c r="E221" s="19"/>
    </row>
    <row r="222" spans="5:5" s="22" customFormat="1" ht="13.8" x14ac:dyDescent="0.3">
      <c r="E222" s="19"/>
    </row>
    <row r="223" spans="5:5" s="22" customFormat="1" ht="13.8" x14ac:dyDescent="0.3">
      <c r="E223" s="19"/>
    </row>
    <row r="224" spans="5:5" s="22" customFormat="1" ht="13.8" x14ac:dyDescent="0.3">
      <c r="E224" s="19"/>
    </row>
    <row r="225" spans="5:5" s="22" customFormat="1" ht="13.8" x14ac:dyDescent="0.3">
      <c r="E225" s="19"/>
    </row>
    <row r="226" spans="5:5" s="22" customFormat="1" ht="13.8" x14ac:dyDescent="0.3">
      <c r="E226" s="19"/>
    </row>
    <row r="227" spans="5:5" s="22" customFormat="1" ht="13.8" x14ac:dyDescent="0.3">
      <c r="E227" s="19"/>
    </row>
    <row r="228" spans="5:5" s="22" customFormat="1" ht="13.8" x14ac:dyDescent="0.3">
      <c r="E228" s="19"/>
    </row>
    <row r="229" spans="5:5" s="22" customFormat="1" ht="13.8" x14ac:dyDescent="0.3">
      <c r="E229" s="19"/>
    </row>
    <row r="230" spans="5:5" s="22" customFormat="1" ht="13.8" x14ac:dyDescent="0.3">
      <c r="E230" s="19"/>
    </row>
    <row r="231" spans="5:5" s="22" customFormat="1" ht="13.8" x14ac:dyDescent="0.3">
      <c r="E231" s="19"/>
    </row>
    <row r="232" spans="5:5" s="22" customFormat="1" ht="13.8" x14ac:dyDescent="0.3">
      <c r="E232" s="19"/>
    </row>
    <row r="233" spans="5:5" s="22" customFormat="1" ht="13.8" x14ac:dyDescent="0.3">
      <c r="E233" s="19"/>
    </row>
    <row r="234" spans="5:5" s="22" customFormat="1" ht="13.8" x14ac:dyDescent="0.3">
      <c r="E234" s="19"/>
    </row>
    <row r="235" spans="5:5" s="22" customFormat="1" ht="13.8" x14ac:dyDescent="0.3">
      <c r="E235" s="19"/>
    </row>
    <row r="236" spans="5:5" s="22" customFormat="1" ht="13.8" x14ac:dyDescent="0.3">
      <c r="E236" s="19"/>
    </row>
    <row r="237" spans="5:5" s="22" customFormat="1" ht="13.8" x14ac:dyDescent="0.3">
      <c r="E237" s="19"/>
    </row>
    <row r="238" spans="5:5" s="22" customFormat="1" ht="13.8" x14ac:dyDescent="0.3">
      <c r="E238" s="19"/>
    </row>
    <row r="239" spans="5:5" s="22" customFormat="1" ht="13.8" x14ac:dyDescent="0.3">
      <c r="E239" s="19"/>
    </row>
    <row r="240" spans="5:5" s="22" customFormat="1" ht="13.8" x14ac:dyDescent="0.3">
      <c r="E240" s="19"/>
    </row>
    <row r="241" spans="5:5" s="22" customFormat="1" ht="13.8" x14ac:dyDescent="0.3">
      <c r="E241" s="19"/>
    </row>
    <row r="242" spans="5:5" s="22" customFormat="1" ht="13.8" x14ac:dyDescent="0.3">
      <c r="E242" s="19"/>
    </row>
    <row r="243" spans="5:5" s="22" customFormat="1" ht="13.8" x14ac:dyDescent="0.3">
      <c r="E243" s="19"/>
    </row>
    <row r="244" spans="5:5" s="22" customFormat="1" ht="13.8" x14ac:dyDescent="0.3">
      <c r="E244" s="19"/>
    </row>
    <row r="245" spans="5:5" s="22" customFormat="1" ht="13.8" x14ac:dyDescent="0.3">
      <c r="E245" s="19"/>
    </row>
    <row r="246" spans="5:5" s="22" customFormat="1" ht="13.8" x14ac:dyDescent="0.3">
      <c r="E246" s="19"/>
    </row>
    <row r="247" spans="5:5" s="22" customFormat="1" ht="13.8" x14ac:dyDescent="0.3">
      <c r="E247" s="19"/>
    </row>
    <row r="248" spans="5:5" s="22" customFormat="1" ht="13.8" x14ac:dyDescent="0.3">
      <c r="E248" s="19"/>
    </row>
    <row r="249" spans="5:5" s="22" customFormat="1" ht="13.8" x14ac:dyDescent="0.3">
      <c r="E249" s="19"/>
    </row>
    <row r="250" spans="5:5" s="22" customFormat="1" ht="13.8" x14ac:dyDescent="0.3">
      <c r="E250" s="19"/>
    </row>
    <row r="251" spans="5:5" s="22" customFormat="1" ht="13.8" x14ac:dyDescent="0.3">
      <c r="E251" s="19"/>
    </row>
    <row r="252" spans="5:5" s="22" customFormat="1" ht="13.8" x14ac:dyDescent="0.3">
      <c r="E252" s="19"/>
    </row>
    <row r="253" spans="5:5" s="22" customFormat="1" ht="13.8" x14ac:dyDescent="0.3">
      <c r="E253" s="19"/>
    </row>
    <row r="254" spans="5:5" s="22" customFormat="1" ht="13.8" x14ac:dyDescent="0.3">
      <c r="E254" s="19"/>
    </row>
    <row r="255" spans="5:5" s="22" customFormat="1" ht="13.8" x14ac:dyDescent="0.3">
      <c r="E255" s="19"/>
    </row>
    <row r="256" spans="5:5" s="22" customFormat="1" ht="13.8" x14ac:dyDescent="0.3">
      <c r="E256" s="19"/>
    </row>
    <row r="257" spans="5:5" s="22" customFormat="1" ht="13.8" x14ac:dyDescent="0.3">
      <c r="E257" s="19"/>
    </row>
    <row r="258" spans="5:5" s="22" customFormat="1" ht="13.8" x14ac:dyDescent="0.3">
      <c r="E258" s="19"/>
    </row>
    <row r="259" spans="5:5" s="22" customFormat="1" ht="13.8" x14ac:dyDescent="0.3">
      <c r="E259" s="19"/>
    </row>
    <row r="260" spans="5:5" s="22" customFormat="1" ht="13.8" x14ac:dyDescent="0.3">
      <c r="E260" s="19"/>
    </row>
    <row r="261" spans="5:5" s="22" customFormat="1" ht="13.8" x14ac:dyDescent="0.3">
      <c r="E261" s="19"/>
    </row>
    <row r="262" spans="5:5" s="22" customFormat="1" ht="13.8" x14ac:dyDescent="0.3">
      <c r="E262" s="19"/>
    </row>
    <row r="263" spans="5:5" s="22" customFormat="1" ht="13.8" x14ac:dyDescent="0.3">
      <c r="E263" s="19"/>
    </row>
    <row r="264" spans="5:5" s="22" customFormat="1" ht="13.8" x14ac:dyDescent="0.3">
      <c r="E264" s="19"/>
    </row>
    <row r="265" spans="5:5" s="22" customFormat="1" ht="13.8" x14ac:dyDescent="0.3">
      <c r="E265" s="19"/>
    </row>
    <row r="266" spans="5:5" s="22" customFormat="1" ht="13.8" x14ac:dyDescent="0.3">
      <c r="E266" s="19"/>
    </row>
    <row r="267" spans="5:5" s="22" customFormat="1" ht="13.8" x14ac:dyDescent="0.3">
      <c r="E267" s="19"/>
    </row>
    <row r="268" spans="5:5" s="22" customFormat="1" ht="13.8" x14ac:dyDescent="0.3">
      <c r="E268" s="19"/>
    </row>
    <row r="269" spans="5:5" s="22" customFormat="1" ht="13.8" x14ac:dyDescent="0.3">
      <c r="E269" s="19"/>
    </row>
    <row r="270" spans="5:5" s="22" customFormat="1" ht="13.8" x14ac:dyDescent="0.3">
      <c r="E270" s="19"/>
    </row>
    <row r="271" spans="5:5" s="22" customFormat="1" ht="13.8" x14ac:dyDescent="0.3">
      <c r="E271" s="19"/>
    </row>
    <row r="272" spans="5:5" s="22" customFormat="1" ht="13.8" x14ac:dyDescent="0.3">
      <c r="E272" s="19"/>
    </row>
    <row r="273" spans="5:5" s="22" customFormat="1" ht="13.8" x14ac:dyDescent="0.3">
      <c r="E273" s="19"/>
    </row>
    <row r="274" spans="5:5" s="22" customFormat="1" ht="13.8" x14ac:dyDescent="0.3">
      <c r="E274" s="19"/>
    </row>
    <row r="275" spans="5:5" s="22" customFormat="1" ht="13.8" x14ac:dyDescent="0.3">
      <c r="E275" s="19"/>
    </row>
    <row r="276" spans="5:5" s="22" customFormat="1" ht="13.8" x14ac:dyDescent="0.3">
      <c r="E276" s="19"/>
    </row>
    <row r="277" spans="5:5" s="22" customFormat="1" ht="13.8" x14ac:dyDescent="0.3">
      <c r="E277" s="19"/>
    </row>
    <row r="278" spans="5:5" s="22" customFormat="1" ht="13.8" x14ac:dyDescent="0.3">
      <c r="E278" s="19"/>
    </row>
    <row r="279" spans="5:5" s="22" customFormat="1" ht="13.8" x14ac:dyDescent="0.3">
      <c r="E279" s="19"/>
    </row>
    <row r="280" spans="5:5" s="22" customFormat="1" ht="13.8" x14ac:dyDescent="0.3">
      <c r="E280" s="19"/>
    </row>
    <row r="281" spans="5:5" s="22" customFormat="1" ht="13.8" x14ac:dyDescent="0.3">
      <c r="E281" s="19"/>
    </row>
    <row r="282" spans="5:5" s="22" customFormat="1" ht="13.8" x14ac:dyDescent="0.3">
      <c r="E282" s="19"/>
    </row>
    <row r="283" spans="5:5" s="22" customFormat="1" ht="13.8" x14ac:dyDescent="0.3">
      <c r="E283" s="19"/>
    </row>
    <row r="284" spans="5:5" s="22" customFormat="1" ht="13.8" x14ac:dyDescent="0.3">
      <c r="E284" s="19"/>
    </row>
    <row r="285" spans="5:5" s="22" customFormat="1" ht="13.8" x14ac:dyDescent="0.3">
      <c r="E285" s="19"/>
    </row>
    <row r="286" spans="5:5" s="22" customFormat="1" ht="13.8" x14ac:dyDescent="0.3">
      <c r="E286" s="19"/>
    </row>
    <row r="287" spans="5:5" s="22" customFormat="1" ht="13.8" x14ac:dyDescent="0.3">
      <c r="E287" s="19"/>
    </row>
    <row r="288" spans="5:5" s="22" customFormat="1" ht="13.8" x14ac:dyDescent="0.3">
      <c r="E288" s="19"/>
    </row>
    <row r="289" spans="5:5" s="22" customFormat="1" ht="13.8" x14ac:dyDescent="0.3">
      <c r="E289" s="19"/>
    </row>
    <row r="290" spans="5:5" s="22" customFormat="1" ht="13.8" x14ac:dyDescent="0.3">
      <c r="E290" s="19"/>
    </row>
    <row r="291" spans="5:5" s="22" customFormat="1" ht="13.8" x14ac:dyDescent="0.3">
      <c r="E291" s="19"/>
    </row>
    <row r="292" spans="5:5" s="22" customFormat="1" ht="13.8" x14ac:dyDescent="0.3">
      <c r="E292" s="19"/>
    </row>
    <row r="293" spans="5:5" s="22" customFormat="1" ht="13.8" x14ac:dyDescent="0.3">
      <c r="E293" s="19"/>
    </row>
    <row r="294" spans="5:5" s="22" customFormat="1" ht="13.8" x14ac:dyDescent="0.3">
      <c r="E294" s="19"/>
    </row>
    <row r="295" spans="5:5" s="22" customFormat="1" ht="13.8" x14ac:dyDescent="0.3">
      <c r="E295" s="19"/>
    </row>
    <row r="296" spans="5:5" s="22" customFormat="1" ht="13.8" x14ac:dyDescent="0.3">
      <c r="E296" s="19"/>
    </row>
    <row r="297" spans="5:5" s="22" customFormat="1" ht="13.8" x14ac:dyDescent="0.3">
      <c r="E297" s="19"/>
    </row>
    <row r="298" spans="5:5" s="22" customFormat="1" ht="13.8" x14ac:dyDescent="0.3">
      <c r="E298" s="19"/>
    </row>
    <row r="299" spans="5:5" s="22" customFormat="1" ht="13.8" x14ac:dyDescent="0.3">
      <c r="E299" s="19"/>
    </row>
    <row r="300" spans="5:5" s="22" customFormat="1" ht="13.8" x14ac:dyDescent="0.3">
      <c r="E300" s="19"/>
    </row>
    <row r="301" spans="5:5" s="22" customFormat="1" ht="13.8" x14ac:dyDescent="0.3">
      <c r="E301" s="19"/>
    </row>
    <row r="302" spans="5:5" s="22" customFormat="1" ht="13.8" x14ac:dyDescent="0.3">
      <c r="E302" s="19"/>
    </row>
    <row r="303" spans="5:5" s="22" customFormat="1" ht="13.8" x14ac:dyDescent="0.3">
      <c r="E303" s="19"/>
    </row>
    <row r="304" spans="5:5" s="22" customFormat="1" ht="13.8" x14ac:dyDescent="0.3">
      <c r="E304" s="19"/>
    </row>
    <row r="305" spans="5:5" s="22" customFormat="1" ht="13.8" x14ac:dyDescent="0.3">
      <c r="E305" s="19"/>
    </row>
    <row r="306" spans="5:5" s="22" customFormat="1" ht="13.8" x14ac:dyDescent="0.3">
      <c r="E306" s="19"/>
    </row>
    <row r="307" spans="5:5" s="22" customFormat="1" ht="13.8" x14ac:dyDescent="0.3">
      <c r="E307" s="19"/>
    </row>
    <row r="308" spans="5:5" s="22" customFormat="1" ht="13.8" x14ac:dyDescent="0.3">
      <c r="E308" s="19"/>
    </row>
    <row r="309" spans="5:5" s="22" customFormat="1" ht="13.8" x14ac:dyDescent="0.3">
      <c r="E309" s="19"/>
    </row>
    <row r="310" spans="5:5" s="22" customFormat="1" ht="13.8" x14ac:dyDescent="0.3">
      <c r="E310" s="19"/>
    </row>
    <row r="311" spans="5:5" s="22" customFormat="1" ht="13.8" x14ac:dyDescent="0.3">
      <c r="E311" s="19"/>
    </row>
    <row r="312" spans="5:5" s="22" customFormat="1" ht="13.8" x14ac:dyDescent="0.3">
      <c r="E312" s="19"/>
    </row>
    <row r="313" spans="5:5" s="22" customFormat="1" ht="13.8" x14ac:dyDescent="0.3">
      <c r="E313" s="19"/>
    </row>
    <row r="314" spans="5:5" s="22" customFormat="1" ht="13.8" x14ac:dyDescent="0.3">
      <c r="E314" s="19"/>
    </row>
    <row r="315" spans="5:5" s="22" customFormat="1" ht="13.8" x14ac:dyDescent="0.3">
      <c r="E315" s="19"/>
    </row>
    <row r="316" spans="5:5" s="22" customFormat="1" ht="13.8" x14ac:dyDescent="0.3">
      <c r="E316" s="19"/>
    </row>
    <row r="317" spans="5:5" s="22" customFormat="1" ht="13.8" x14ac:dyDescent="0.3">
      <c r="E317" s="19"/>
    </row>
    <row r="318" spans="5:5" s="22" customFormat="1" ht="13.8" x14ac:dyDescent="0.3">
      <c r="E318" s="19"/>
    </row>
    <row r="319" spans="5:5" s="22" customFormat="1" ht="13.8" x14ac:dyDescent="0.3">
      <c r="E319" s="19"/>
    </row>
    <row r="320" spans="5:5" s="22" customFormat="1" ht="13.8" x14ac:dyDescent="0.3">
      <c r="E320" s="19"/>
    </row>
    <row r="321" spans="5:5" s="22" customFormat="1" ht="13.8" x14ac:dyDescent="0.3">
      <c r="E321" s="19"/>
    </row>
    <row r="322" spans="5:5" s="22" customFormat="1" ht="13.8" x14ac:dyDescent="0.3">
      <c r="E322" s="19"/>
    </row>
    <row r="323" spans="5:5" s="22" customFormat="1" ht="13.8" x14ac:dyDescent="0.3">
      <c r="E323" s="19"/>
    </row>
    <row r="324" spans="5:5" s="22" customFormat="1" ht="13.8" x14ac:dyDescent="0.3">
      <c r="E324" s="19"/>
    </row>
    <row r="325" spans="5:5" s="22" customFormat="1" ht="13.8" x14ac:dyDescent="0.3">
      <c r="E325" s="19"/>
    </row>
    <row r="326" spans="5:5" s="22" customFormat="1" ht="13.8" x14ac:dyDescent="0.3">
      <c r="E326" s="19"/>
    </row>
    <row r="327" spans="5:5" s="22" customFormat="1" ht="13.8" x14ac:dyDescent="0.3">
      <c r="E327" s="19"/>
    </row>
    <row r="328" spans="5:5" s="22" customFormat="1" ht="13.8" x14ac:dyDescent="0.3">
      <c r="E328" s="19"/>
    </row>
    <row r="329" spans="5:5" s="22" customFormat="1" ht="13.8" x14ac:dyDescent="0.3">
      <c r="E329" s="19"/>
    </row>
    <row r="330" spans="5:5" s="22" customFormat="1" ht="13.8" x14ac:dyDescent="0.3">
      <c r="E330" s="19"/>
    </row>
    <row r="331" spans="5:5" s="22" customFormat="1" ht="13.8" x14ac:dyDescent="0.3">
      <c r="E331" s="19"/>
    </row>
    <row r="332" spans="5:5" s="22" customFormat="1" ht="13.8" x14ac:dyDescent="0.3">
      <c r="E332" s="19"/>
    </row>
    <row r="333" spans="5:5" s="22" customFormat="1" ht="13.8" x14ac:dyDescent="0.3">
      <c r="E333" s="19"/>
    </row>
    <row r="334" spans="5:5" s="22" customFormat="1" ht="13.8" x14ac:dyDescent="0.3">
      <c r="E334" s="19"/>
    </row>
    <row r="335" spans="5:5" s="22" customFormat="1" ht="13.8" x14ac:dyDescent="0.3">
      <c r="E335" s="19"/>
    </row>
    <row r="336" spans="5:5" s="22" customFormat="1" ht="13.8" x14ac:dyDescent="0.3">
      <c r="E336" s="19"/>
    </row>
    <row r="337" spans="5:5" s="22" customFormat="1" ht="13.8" x14ac:dyDescent="0.3">
      <c r="E337" s="19"/>
    </row>
    <row r="338" spans="5:5" s="22" customFormat="1" ht="13.8" x14ac:dyDescent="0.3">
      <c r="E338" s="19"/>
    </row>
    <row r="339" spans="5:5" s="22" customFormat="1" ht="13.8" x14ac:dyDescent="0.3">
      <c r="E339" s="19"/>
    </row>
    <row r="340" spans="5:5" s="22" customFormat="1" ht="13.8" x14ac:dyDescent="0.3">
      <c r="E340" s="19"/>
    </row>
    <row r="341" spans="5:5" s="22" customFormat="1" ht="13.8" x14ac:dyDescent="0.3">
      <c r="E341" s="19"/>
    </row>
    <row r="342" spans="5:5" s="22" customFormat="1" ht="13.8" x14ac:dyDescent="0.3">
      <c r="E342" s="19"/>
    </row>
    <row r="343" spans="5:5" s="22" customFormat="1" ht="13.8" x14ac:dyDescent="0.3">
      <c r="E343" s="19"/>
    </row>
    <row r="344" spans="5:5" s="22" customFormat="1" ht="13.8" x14ac:dyDescent="0.3">
      <c r="E344" s="19"/>
    </row>
    <row r="345" spans="5:5" s="22" customFormat="1" ht="13.8" x14ac:dyDescent="0.3">
      <c r="E345" s="19"/>
    </row>
    <row r="346" spans="5:5" s="22" customFormat="1" ht="13.8" x14ac:dyDescent="0.3">
      <c r="E346" s="19"/>
    </row>
    <row r="347" spans="5:5" s="22" customFormat="1" ht="13.8" x14ac:dyDescent="0.3">
      <c r="E347" s="19"/>
    </row>
    <row r="348" spans="5:5" s="22" customFormat="1" ht="13.8" x14ac:dyDescent="0.3">
      <c r="E348" s="19"/>
    </row>
    <row r="349" spans="5:5" s="22" customFormat="1" ht="13.8" x14ac:dyDescent="0.3">
      <c r="E349" s="19"/>
    </row>
    <row r="350" spans="5:5" s="22" customFormat="1" ht="13.8" x14ac:dyDescent="0.3">
      <c r="E350" s="19"/>
    </row>
    <row r="351" spans="5:5" s="22" customFormat="1" ht="13.8" x14ac:dyDescent="0.3">
      <c r="E351" s="19"/>
    </row>
    <row r="352" spans="5:5" s="22" customFormat="1" ht="13.8" x14ac:dyDescent="0.3">
      <c r="E352" s="19"/>
    </row>
    <row r="353" spans="5:5" s="22" customFormat="1" ht="13.8" x14ac:dyDescent="0.3">
      <c r="E353" s="19"/>
    </row>
    <row r="354" spans="5:5" s="22" customFormat="1" ht="13.8" x14ac:dyDescent="0.3">
      <c r="E354" s="19"/>
    </row>
    <row r="355" spans="5:5" s="22" customFormat="1" ht="13.8" x14ac:dyDescent="0.3">
      <c r="E355" s="19"/>
    </row>
    <row r="356" spans="5:5" s="22" customFormat="1" ht="13.8" x14ac:dyDescent="0.3">
      <c r="E356" s="19"/>
    </row>
    <row r="357" spans="5:5" s="22" customFormat="1" ht="13.8" x14ac:dyDescent="0.3">
      <c r="E357" s="19"/>
    </row>
    <row r="358" spans="5:5" s="22" customFormat="1" ht="13.8" x14ac:dyDescent="0.3">
      <c r="E358" s="19"/>
    </row>
    <row r="359" spans="5:5" s="22" customFormat="1" ht="13.8" x14ac:dyDescent="0.3">
      <c r="E359" s="19"/>
    </row>
    <row r="360" spans="5:5" s="22" customFormat="1" ht="13.8" x14ac:dyDescent="0.3">
      <c r="E360" s="19"/>
    </row>
    <row r="361" spans="5:5" s="22" customFormat="1" ht="13.8" x14ac:dyDescent="0.3">
      <c r="E361" s="19"/>
    </row>
    <row r="362" spans="5:5" s="22" customFormat="1" ht="13.8" x14ac:dyDescent="0.3">
      <c r="E362" s="19"/>
    </row>
    <row r="363" spans="5:5" s="22" customFormat="1" ht="13.8" x14ac:dyDescent="0.3">
      <c r="E363" s="19"/>
    </row>
    <row r="364" spans="5:5" s="22" customFormat="1" ht="13.8" x14ac:dyDescent="0.3">
      <c r="E364" s="19"/>
    </row>
    <row r="365" spans="5:5" s="22" customFormat="1" ht="13.8" x14ac:dyDescent="0.3">
      <c r="E365" s="19"/>
    </row>
    <row r="366" spans="5:5" s="22" customFormat="1" ht="13.8" x14ac:dyDescent="0.3">
      <c r="E366" s="19"/>
    </row>
    <row r="367" spans="5:5" s="22" customFormat="1" ht="13.8" x14ac:dyDescent="0.3">
      <c r="E367" s="19"/>
    </row>
    <row r="368" spans="5:5" s="22" customFormat="1" ht="13.8" x14ac:dyDescent="0.3">
      <c r="E368" s="19"/>
    </row>
    <row r="369" spans="5:5" s="22" customFormat="1" ht="13.8" x14ac:dyDescent="0.3">
      <c r="E369" s="19"/>
    </row>
    <row r="370" spans="5:5" s="22" customFormat="1" ht="13.8" x14ac:dyDescent="0.3">
      <c r="E370" s="19"/>
    </row>
    <row r="371" spans="5:5" s="22" customFormat="1" ht="13.8" x14ac:dyDescent="0.3">
      <c r="E371" s="19"/>
    </row>
    <row r="372" spans="5:5" s="22" customFormat="1" ht="13.8" x14ac:dyDescent="0.3">
      <c r="E372" s="19"/>
    </row>
    <row r="373" spans="5:5" s="22" customFormat="1" ht="13.8" x14ac:dyDescent="0.3">
      <c r="E373" s="19"/>
    </row>
    <row r="374" spans="5:5" s="22" customFormat="1" ht="13.8" x14ac:dyDescent="0.3">
      <c r="E374" s="19"/>
    </row>
    <row r="375" spans="5:5" s="22" customFormat="1" ht="13.8" x14ac:dyDescent="0.3">
      <c r="E375" s="19"/>
    </row>
    <row r="376" spans="5:5" s="22" customFormat="1" ht="13.8" x14ac:dyDescent="0.3">
      <c r="E376" s="19"/>
    </row>
    <row r="377" spans="5:5" s="22" customFormat="1" ht="13.8" x14ac:dyDescent="0.3">
      <c r="E377" s="19"/>
    </row>
    <row r="378" spans="5:5" s="22" customFormat="1" ht="13.8" x14ac:dyDescent="0.3">
      <c r="E378" s="19"/>
    </row>
    <row r="379" spans="5:5" s="22" customFormat="1" ht="13.8" x14ac:dyDescent="0.3">
      <c r="E379" s="19"/>
    </row>
    <row r="380" spans="5:5" s="22" customFormat="1" ht="13.8" x14ac:dyDescent="0.3">
      <c r="E380" s="19"/>
    </row>
    <row r="381" spans="5:5" s="22" customFormat="1" ht="13.8" x14ac:dyDescent="0.3">
      <c r="E381" s="19"/>
    </row>
    <row r="382" spans="5:5" s="22" customFormat="1" ht="13.8" x14ac:dyDescent="0.3">
      <c r="E382" s="19"/>
    </row>
    <row r="383" spans="5:5" s="22" customFormat="1" ht="13.8" x14ac:dyDescent="0.3">
      <c r="E383" s="19"/>
    </row>
    <row r="384" spans="5:5" s="22" customFormat="1" ht="13.8" x14ac:dyDescent="0.3">
      <c r="E384" s="19"/>
    </row>
    <row r="385" spans="5:5" s="22" customFormat="1" ht="13.8" x14ac:dyDescent="0.3">
      <c r="E385" s="19"/>
    </row>
    <row r="386" spans="5:5" s="22" customFormat="1" ht="13.8" x14ac:dyDescent="0.3">
      <c r="E386" s="19"/>
    </row>
    <row r="387" spans="5:5" s="22" customFormat="1" ht="13.8" x14ac:dyDescent="0.3">
      <c r="E387" s="19"/>
    </row>
    <row r="388" spans="5:5" s="22" customFormat="1" ht="13.8" x14ac:dyDescent="0.3">
      <c r="E388" s="19"/>
    </row>
    <row r="389" spans="5:5" s="22" customFormat="1" ht="13.8" x14ac:dyDescent="0.3">
      <c r="E389" s="19"/>
    </row>
    <row r="390" spans="5:5" s="22" customFormat="1" ht="13.8" x14ac:dyDescent="0.3">
      <c r="E390" s="19"/>
    </row>
    <row r="391" spans="5:5" s="22" customFormat="1" ht="13.8" x14ac:dyDescent="0.3">
      <c r="E391" s="19"/>
    </row>
    <row r="392" spans="5:5" s="22" customFormat="1" ht="13.8" x14ac:dyDescent="0.3">
      <c r="E392" s="19"/>
    </row>
    <row r="393" spans="5:5" s="22" customFormat="1" ht="13.8" x14ac:dyDescent="0.3">
      <c r="E393" s="19"/>
    </row>
    <row r="394" spans="5:5" s="22" customFormat="1" ht="13.8" x14ac:dyDescent="0.3">
      <c r="E394" s="19"/>
    </row>
    <row r="395" spans="5:5" s="22" customFormat="1" ht="13.8" x14ac:dyDescent="0.3">
      <c r="E395" s="19"/>
    </row>
    <row r="396" spans="5:5" s="22" customFormat="1" ht="13.8" x14ac:dyDescent="0.3">
      <c r="E396" s="19"/>
    </row>
    <row r="397" spans="5:5" s="22" customFormat="1" ht="13.8" x14ac:dyDescent="0.3">
      <c r="E397" s="19"/>
    </row>
    <row r="398" spans="5:5" s="22" customFormat="1" ht="13.8" x14ac:dyDescent="0.3">
      <c r="E398" s="19"/>
    </row>
    <row r="399" spans="5:5" s="22" customFormat="1" ht="13.8" x14ac:dyDescent="0.3">
      <c r="E399" s="19"/>
    </row>
    <row r="400" spans="5:5" s="22" customFormat="1" ht="13.8" x14ac:dyDescent="0.3">
      <c r="E400" s="19"/>
    </row>
    <row r="401" spans="5:5" s="22" customFormat="1" ht="13.8" x14ac:dyDescent="0.3">
      <c r="E401" s="19"/>
    </row>
    <row r="402" spans="5:5" s="22" customFormat="1" ht="13.8" x14ac:dyDescent="0.3">
      <c r="E402" s="19"/>
    </row>
    <row r="403" spans="5:5" s="22" customFormat="1" ht="13.8" x14ac:dyDescent="0.3">
      <c r="E403" s="19"/>
    </row>
    <row r="404" spans="5:5" s="22" customFormat="1" ht="13.8" x14ac:dyDescent="0.3">
      <c r="E404" s="19"/>
    </row>
    <row r="405" spans="5:5" s="22" customFormat="1" ht="13.8" x14ac:dyDescent="0.3">
      <c r="E405" s="19"/>
    </row>
    <row r="406" spans="5:5" s="22" customFormat="1" ht="13.8" x14ac:dyDescent="0.3">
      <c r="E406" s="19"/>
    </row>
    <row r="407" spans="5:5" s="22" customFormat="1" ht="13.8" x14ac:dyDescent="0.3">
      <c r="E407" s="19"/>
    </row>
    <row r="408" spans="5:5" s="22" customFormat="1" ht="13.8" x14ac:dyDescent="0.3">
      <c r="E408" s="19"/>
    </row>
    <row r="409" spans="5:5" s="22" customFormat="1" ht="13.8" x14ac:dyDescent="0.3">
      <c r="E409" s="19"/>
    </row>
    <row r="410" spans="5:5" s="22" customFormat="1" ht="13.8" x14ac:dyDescent="0.3">
      <c r="E410" s="19"/>
    </row>
    <row r="411" spans="5:5" s="22" customFormat="1" ht="13.8" x14ac:dyDescent="0.3">
      <c r="E411" s="19"/>
    </row>
    <row r="412" spans="5:5" s="22" customFormat="1" ht="13.8" x14ac:dyDescent="0.3">
      <c r="E412" s="19"/>
    </row>
    <row r="413" spans="5:5" s="22" customFormat="1" ht="13.8" x14ac:dyDescent="0.3">
      <c r="E413" s="19"/>
    </row>
    <row r="414" spans="5:5" s="22" customFormat="1" ht="13.8" x14ac:dyDescent="0.3">
      <c r="E414" s="19"/>
    </row>
    <row r="415" spans="5:5" s="22" customFormat="1" ht="13.8" x14ac:dyDescent="0.3">
      <c r="E415" s="19"/>
    </row>
    <row r="416" spans="5:5" s="22" customFormat="1" ht="13.8" x14ac:dyDescent="0.3">
      <c r="E416" s="19"/>
    </row>
    <row r="417" spans="5:5" s="22" customFormat="1" ht="13.8" x14ac:dyDescent="0.3">
      <c r="E417" s="19"/>
    </row>
    <row r="418" spans="5:5" s="22" customFormat="1" ht="13.8" x14ac:dyDescent="0.3">
      <c r="E418" s="19"/>
    </row>
    <row r="419" spans="5:5" s="22" customFormat="1" ht="13.8" x14ac:dyDescent="0.3">
      <c r="E419" s="19"/>
    </row>
    <row r="420" spans="5:5" s="22" customFormat="1" ht="13.8" x14ac:dyDescent="0.3">
      <c r="E420" s="19"/>
    </row>
    <row r="421" spans="5:5" s="22" customFormat="1" ht="13.8" x14ac:dyDescent="0.3">
      <c r="E421" s="19"/>
    </row>
    <row r="422" spans="5:5" s="22" customFormat="1" ht="13.8" x14ac:dyDescent="0.3">
      <c r="E422" s="19"/>
    </row>
    <row r="423" spans="5:5" s="22" customFormat="1" ht="13.8" x14ac:dyDescent="0.3">
      <c r="E423" s="19"/>
    </row>
    <row r="424" spans="5:5" s="22" customFormat="1" ht="13.8" x14ac:dyDescent="0.3">
      <c r="E424" s="19"/>
    </row>
    <row r="425" spans="5:5" s="22" customFormat="1" ht="13.8" x14ac:dyDescent="0.3">
      <c r="E425" s="19"/>
    </row>
    <row r="426" spans="5:5" s="22" customFormat="1" ht="13.8" x14ac:dyDescent="0.3">
      <c r="E426" s="19"/>
    </row>
    <row r="427" spans="5:5" s="22" customFormat="1" ht="13.8" x14ac:dyDescent="0.3">
      <c r="E427" s="19"/>
    </row>
    <row r="428" spans="5:5" s="22" customFormat="1" ht="13.8" x14ac:dyDescent="0.3">
      <c r="E428" s="19"/>
    </row>
    <row r="429" spans="5:5" s="22" customFormat="1" ht="13.8" x14ac:dyDescent="0.3">
      <c r="E429" s="19"/>
    </row>
    <row r="430" spans="5:5" s="22" customFormat="1" ht="13.8" x14ac:dyDescent="0.3">
      <c r="E430" s="19"/>
    </row>
    <row r="431" spans="5:5" s="22" customFormat="1" ht="13.8" x14ac:dyDescent="0.3">
      <c r="E431" s="19"/>
    </row>
    <row r="432" spans="5:5" s="22" customFormat="1" ht="13.8" x14ac:dyDescent="0.3">
      <c r="E432" s="19"/>
    </row>
    <row r="433" spans="5:5" s="22" customFormat="1" ht="13.8" x14ac:dyDescent="0.3">
      <c r="E433" s="19"/>
    </row>
    <row r="434" spans="5:5" s="22" customFormat="1" ht="13.8" x14ac:dyDescent="0.3">
      <c r="E434" s="19"/>
    </row>
    <row r="435" spans="5:5" s="22" customFormat="1" ht="13.8" x14ac:dyDescent="0.3">
      <c r="E435" s="19"/>
    </row>
    <row r="436" spans="5:5" s="22" customFormat="1" ht="13.8" x14ac:dyDescent="0.3">
      <c r="E436" s="19"/>
    </row>
    <row r="437" spans="5:5" s="22" customFormat="1" ht="13.8" x14ac:dyDescent="0.3">
      <c r="E437" s="19"/>
    </row>
    <row r="438" spans="5:5" s="22" customFormat="1" ht="13.8" x14ac:dyDescent="0.3">
      <c r="E438" s="19"/>
    </row>
    <row r="439" spans="5:5" s="22" customFormat="1" ht="13.8" x14ac:dyDescent="0.3">
      <c r="E439" s="19"/>
    </row>
    <row r="440" spans="5:5" s="22" customFormat="1" ht="13.8" x14ac:dyDescent="0.3">
      <c r="E440" s="19"/>
    </row>
    <row r="441" spans="5:5" s="22" customFormat="1" ht="13.8" x14ac:dyDescent="0.3">
      <c r="E441" s="19"/>
    </row>
    <row r="442" spans="5:5" s="22" customFormat="1" ht="13.8" x14ac:dyDescent="0.3">
      <c r="E442" s="19"/>
    </row>
    <row r="443" spans="5:5" s="22" customFormat="1" ht="13.8" x14ac:dyDescent="0.3">
      <c r="E443" s="19"/>
    </row>
    <row r="444" spans="5:5" s="22" customFormat="1" ht="13.8" x14ac:dyDescent="0.3">
      <c r="E444" s="19"/>
    </row>
    <row r="445" spans="5:5" s="22" customFormat="1" ht="13.8" x14ac:dyDescent="0.3">
      <c r="E445" s="19"/>
    </row>
    <row r="446" spans="5:5" s="22" customFormat="1" ht="13.8" x14ac:dyDescent="0.3">
      <c r="E446" s="19"/>
    </row>
    <row r="447" spans="5:5" s="22" customFormat="1" ht="13.8" x14ac:dyDescent="0.3">
      <c r="E447" s="19"/>
    </row>
    <row r="448" spans="5:5" s="22" customFormat="1" ht="13.8" x14ac:dyDescent="0.3">
      <c r="E448" s="19"/>
    </row>
    <row r="449" spans="5:5" s="22" customFormat="1" ht="13.8" x14ac:dyDescent="0.3">
      <c r="E449" s="19"/>
    </row>
    <row r="450" spans="5:5" s="22" customFormat="1" ht="13.8" x14ac:dyDescent="0.3">
      <c r="E450" s="19"/>
    </row>
    <row r="451" spans="5:5" s="22" customFormat="1" ht="13.8" x14ac:dyDescent="0.3">
      <c r="E451" s="19"/>
    </row>
    <row r="452" spans="5:5" s="22" customFormat="1" ht="13.8" x14ac:dyDescent="0.3">
      <c r="E452" s="19"/>
    </row>
    <row r="453" spans="5:5" s="22" customFormat="1" ht="13.8" x14ac:dyDescent="0.3">
      <c r="E453" s="19"/>
    </row>
    <row r="454" spans="5:5" s="22" customFormat="1" ht="13.8" x14ac:dyDescent="0.3">
      <c r="E454" s="19"/>
    </row>
    <row r="455" spans="5:5" s="22" customFormat="1" ht="13.8" x14ac:dyDescent="0.3">
      <c r="E455" s="19"/>
    </row>
    <row r="456" spans="5:5" s="22" customFormat="1" ht="13.8" x14ac:dyDescent="0.3">
      <c r="E456" s="19"/>
    </row>
    <row r="457" spans="5:5" s="22" customFormat="1" ht="13.8" x14ac:dyDescent="0.3">
      <c r="E457" s="19"/>
    </row>
    <row r="458" spans="5:5" s="22" customFormat="1" ht="13.8" x14ac:dyDescent="0.3">
      <c r="E458" s="19"/>
    </row>
    <row r="459" spans="5:5" s="22" customFormat="1" ht="13.8" x14ac:dyDescent="0.3">
      <c r="E459" s="19"/>
    </row>
    <row r="460" spans="5:5" s="22" customFormat="1" ht="13.8" x14ac:dyDescent="0.3">
      <c r="E460" s="19"/>
    </row>
    <row r="461" spans="5:5" s="22" customFormat="1" ht="13.8" x14ac:dyDescent="0.3">
      <c r="E461" s="19"/>
    </row>
    <row r="462" spans="5:5" s="22" customFormat="1" ht="13.8" x14ac:dyDescent="0.3">
      <c r="E462" s="19"/>
    </row>
    <row r="463" spans="5:5" s="22" customFormat="1" ht="13.8" x14ac:dyDescent="0.3">
      <c r="E463" s="19"/>
    </row>
    <row r="464" spans="5:5" s="22" customFormat="1" ht="13.8" x14ac:dyDescent="0.3">
      <c r="E464" s="19"/>
    </row>
    <row r="465" spans="5:5" s="22" customFormat="1" ht="13.8" x14ac:dyDescent="0.3">
      <c r="E465" s="19"/>
    </row>
    <row r="466" spans="5:5" s="22" customFormat="1" ht="13.8" x14ac:dyDescent="0.3">
      <c r="E466" s="19"/>
    </row>
    <row r="467" spans="5:5" s="22" customFormat="1" ht="13.8" x14ac:dyDescent="0.3">
      <c r="E467" s="19"/>
    </row>
    <row r="468" spans="5:5" s="22" customFormat="1" ht="13.8" x14ac:dyDescent="0.3">
      <c r="E468" s="19"/>
    </row>
    <row r="469" spans="5:5" s="22" customFormat="1" ht="13.8" x14ac:dyDescent="0.3">
      <c r="E469" s="19"/>
    </row>
    <row r="470" spans="5:5" s="22" customFormat="1" ht="13.8" x14ac:dyDescent="0.3">
      <c r="E470" s="19"/>
    </row>
    <row r="471" spans="5:5" s="22" customFormat="1" ht="13.8" x14ac:dyDescent="0.3">
      <c r="E471" s="19"/>
    </row>
    <row r="472" spans="5:5" s="22" customFormat="1" ht="13.8" x14ac:dyDescent="0.3">
      <c r="E472" s="19"/>
    </row>
    <row r="473" spans="5:5" s="22" customFormat="1" ht="13.8" x14ac:dyDescent="0.3">
      <c r="E473" s="19"/>
    </row>
    <row r="474" spans="5:5" s="22" customFormat="1" ht="13.8" x14ac:dyDescent="0.3">
      <c r="E474" s="19"/>
    </row>
    <row r="475" spans="5:5" s="22" customFormat="1" ht="13.8" x14ac:dyDescent="0.3">
      <c r="E475" s="19"/>
    </row>
    <row r="476" spans="5:5" s="22" customFormat="1" ht="13.8" x14ac:dyDescent="0.3">
      <c r="E476" s="19"/>
    </row>
    <row r="477" spans="5:5" s="22" customFormat="1" ht="13.8" x14ac:dyDescent="0.3">
      <c r="E477" s="19"/>
    </row>
    <row r="478" spans="5:5" s="22" customFormat="1" ht="13.8" x14ac:dyDescent="0.3">
      <c r="E478" s="19"/>
    </row>
    <row r="479" spans="5:5" s="22" customFormat="1" ht="13.8" x14ac:dyDescent="0.3">
      <c r="E479" s="19"/>
    </row>
    <row r="480" spans="5:5" s="22" customFormat="1" ht="13.8" x14ac:dyDescent="0.3">
      <c r="E480" s="19"/>
    </row>
    <row r="481" spans="5:5" s="22" customFormat="1" ht="13.8" x14ac:dyDescent="0.3">
      <c r="E481" s="19"/>
    </row>
    <row r="482" spans="5:5" s="22" customFormat="1" ht="13.8" x14ac:dyDescent="0.3">
      <c r="E482" s="19"/>
    </row>
    <row r="483" spans="5:5" s="22" customFormat="1" ht="13.8" x14ac:dyDescent="0.3">
      <c r="E483" s="19"/>
    </row>
    <row r="484" spans="5:5" s="22" customFormat="1" ht="13.8" x14ac:dyDescent="0.3">
      <c r="E484" s="19"/>
    </row>
    <row r="485" spans="5:5" s="22" customFormat="1" ht="13.8" x14ac:dyDescent="0.3">
      <c r="E485" s="19"/>
    </row>
    <row r="486" spans="5:5" s="22" customFormat="1" ht="13.8" x14ac:dyDescent="0.3">
      <c r="E486" s="19"/>
    </row>
    <row r="487" spans="5:5" s="22" customFormat="1" ht="13.8" x14ac:dyDescent="0.3">
      <c r="E487" s="19"/>
    </row>
    <row r="488" spans="5:5" s="22" customFormat="1" ht="13.8" x14ac:dyDescent="0.3">
      <c r="E488" s="19"/>
    </row>
    <row r="489" spans="5:5" s="22" customFormat="1" ht="13.8" x14ac:dyDescent="0.3">
      <c r="E489" s="19"/>
    </row>
    <row r="490" spans="5:5" s="22" customFormat="1" ht="13.8" x14ac:dyDescent="0.3">
      <c r="E490" s="19"/>
    </row>
    <row r="491" spans="5:5" s="22" customFormat="1" ht="13.8" x14ac:dyDescent="0.3">
      <c r="E491" s="19"/>
    </row>
    <row r="492" spans="5:5" s="22" customFormat="1" ht="13.8" x14ac:dyDescent="0.3">
      <c r="E492" s="19"/>
    </row>
    <row r="493" spans="5:5" s="22" customFormat="1" ht="13.8" x14ac:dyDescent="0.3">
      <c r="E493" s="19"/>
    </row>
    <row r="494" spans="5:5" s="22" customFormat="1" ht="13.8" x14ac:dyDescent="0.3">
      <c r="E494" s="19"/>
    </row>
    <row r="495" spans="5:5" s="22" customFormat="1" ht="13.8" x14ac:dyDescent="0.3">
      <c r="E495" s="19"/>
    </row>
    <row r="496" spans="5:5" s="22" customFormat="1" ht="13.8" x14ac:dyDescent="0.3">
      <c r="E496" s="19"/>
    </row>
    <row r="497" spans="5:5" s="22" customFormat="1" ht="13.8" x14ac:dyDescent="0.3">
      <c r="E497" s="19"/>
    </row>
    <row r="498" spans="5:5" s="22" customFormat="1" ht="13.8" x14ac:dyDescent="0.3">
      <c r="E498" s="19"/>
    </row>
    <row r="499" spans="5:5" s="22" customFormat="1" ht="13.8" x14ac:dyDescent="0.3">
      <c r="E499" s="19"/>
    </row>
    <row r="500" spans="5:5" s="22" customFormat="1" ht="13.8" x14ac:dyDescent="0.3">
      <c r="E500" s="19"/>
    </row>
    <row r="501" spans="5:5" s="22" customFormat="1" ht="13.8" x14ac:dyDescent="0.3">
      <c r="E501" s="19"/>
    </row>
    <row r="502" spans="5:5" s="22" customFormat="1" ht="13.8" x14ac:dyDescent="0.3">
      <c r="E502" s="19"/>
    </row>
    <row r="503" spans="5:5" s="22" customFormat="1" ht="13.8" x14ac:dyDescent="0.3">
      <c r="E503" s="19"/>
    </row>
    <row r="504" spans="5:5" s="22" customFormat="1" ht="13.8" x14ac:dyDescent="0.3">
      <c r="E504" s="19"/>
    </row>
    <row r="505" spans="5:5" s="22" customFormat="1" ht="13.8" x14ac:dyDescent="0.3">
      <c r="E505" s="19"/>
    </row>
    <row r="506" spans="5:5" s="22" customFormat="1" ht="13.8" x14ac:dyDescent="0.3">
      <c r="E506" s="19"/>
    </row>
    <row r="507" spans="5:5" s="22" customFormat="1" ht="13.8" x14ac:dyDescent="0.3">
      <c r="E507" s="19"/>
    </row>
    <row r="508" spans="5:5" s="22" customFormat="1" ht="13.8" x14ac:dyDescent="0.3">
      <c r="E508" s="19"/>
    </row>
    <row r="509" spans="5:5" s="22" customFormat="1" ht="13.8" x14ac:dyDescent="0.3">
      <c r="E509" s="19"/>
    </row>
    <row r="510" spans="5:5" s="22" customFormat="1" ht="13.8" x14ac:dyDescent="0.3">
      <c r="E510" s="19"/>
    </row>
    <row r="511" spans="5:5" s="22" customFormat="1" ht="13.8" x14ac:dyDescent="0.3">
      <c r="E511" s="19"/>
    </row>
    <row r="512" spans="5:5" s="22" customFormat="1" ht="13.8" x14ac:dyDescent="0.3">
      <c r="E512" s="19"/>
    </row>
    <row r="513" spans="5:5" s="22" customFormat="1" ht="13.8" x14ac:dyDescent="0.3">
      <c r="E513" s="19"/>
    </row>
    <row r="514" spans="5:5" s="22" customFormat="1" ht="13.8" x14ac:dyDescent="0.3">
      <c r="E514" s="19"/>
    </row>
    <row r="515" spans="5:5" s="22" customFormat="1" ht="13.8" x14ac:dyDescent="0.3">
      <c r="E515" s="19"/>
    </row>
    <row r="516" spans="5:5" s="22" customFormat="1" ht="13.8" x14ac:dyDescent="0.3">
      <c r="E516" s="19"/>
    </row>
    <row r="517" spans="5:5" s="22" customFormat="1" ht="13.8" x14ac:dyDescent="0.3">
      <c r="E517" s="19"/>
    </row>
    <row r="518" spans="5:5" s="22" customFormat="1" ht="13.8" x14ac:dyDescent="0.3">
      <c r="E518" s="19"/>
    </row>
    <row r="519" spans="5:5" s="22" customFormat="1" ht="13.8" x14ac:dyDescent="0.3">
      <c r="E519" s="19"/>
    </row>
    <row r="520" spans="5:5" s="22" customFormat="1" ht="13.8" x14ac:dyDescent="0.3">
      <c r="E520" s="19"/>
    </row>
    <row r="521" spans="5:5" s="22" customFormat="1" ht="13.8" x14ac:dyDescent="0.3">
      <c r="E521" s="19"/>
    </row>
    <row r="522" spans="5:5" s="22" customFormat="1" ht="13.8" x14ac:dyDescent="0.3">
      <c r="E522" s="19"/>
    </row>
    <row r="523" spans="5:5" s="22" customFormat="1" ht="13.8" x14ac:dyDescent="0.3">
      <c r="E523" s="19"/>
    </row>
    <row r="524" spans="5:5" s="22" customFormat="1" ht="13.8" x14ac:dyDescent="0.3">
      <c r="E524" s="19"/>
    </row>
    <row r="525" spans="5:5" s="22" customFormat="1" ht="13.8" x14ac:dyDescent="0.3">
      <c r="E525" s="19"/>
    </row>
    <row r="526" spans="5:5" s="22" customFormat="1" ht="13.8" x14ac:dyDescent="0.3">
      <c r="E526" s="19"/>
    </row>
    <row r="527" spans="5:5" s="22" customFormat="1" ht="13.8" x14ac:dyDescent="0.3">
      <c r="E527" s="19"/>
    </row>
    <row r="528" spans="5:5" s="22" customFormat="1" ht="13.8" x14ac:dyDescent="0.3">
      <c r="E528" s="19"/>
    </row>
    <row r="529" spans="5:5" s="22" customFormat="1" ht="13.8" x14ac:dyDescent="0.3">
      <c r="E529" s="19"/>
    </row>
    <row r="530" spans="5:5" s="22" customFormat="1" ht="13.8" x14ac:dyDescent="0.3">
      <c r="E530" s="19"/>
    </row>
    <row r="531" spans="5:5" s="22" customFormat="1" ht="13.8" x14ac:dyDescent="0.3">
      <c r="E531" s="19"/>
    </row>
    <row r="532" spans="5:5" s="22" customFormat="1" ht="13.8" x14ac:dyDescent="0.3">
      <c r="E532" s="19"/>
    </row>
    <row r="533" spans="5:5" s="22" customFormat="1" ht="13.8" x14ac:dyDescent="0.3">
      <c r="E533" s="19"/>
    </row>
    <row r="534" spans="5:5" s="22" customFormat="1" ht="13.8" x14ac:dyDescent="0.3">
      <c r="E534" s="19"/>
    </row>
    <row r="535" spans="5:5" s="22" customFormat="1" ht="13.8" x14ac:dyDescent="0.3">
      <c r="E535" s="19"/>
    </row>
    <row r="536" spans="5:5" s="22" customFormat="1" ht="13.8" x14ac:dyDescent="0.3">
      <c r="E536" s="19"/>
    </row>
    <row r="537" spans="5:5" s="22" customFormat="1" ht="13.8" x14ac:dyDescent="0.3">
      <c r="E537" s="19"/>
    </row>
    <row r="538" spans="5:5" s="22" customFormat="1" ht="13.8" x14ac:dyDescent="0.3">
      <c r="E538" s="19"/>
    </row>
    <row r="539" spans="5:5" s="22" customFormat="1" ht="13.8" x14ac:dyDescent="0.3">
      <c r="E539" s="19"/>
    </row>
    <row r="540" spans="5:5" s="22" customFormat="1" ht="13.8" x14ac:dyDescent="0.3">
      <c r="E540" s="19"/>
    </row>
    <row r="541" spans="5:5" s="22" customFormat="1" ht="13.8" x14ac:dyDescent="0.3">
      <c r="E541" s="19"/>
    </row>
    <row r="542" spans="5:5" s="22" customFormat="1" ht="13.8" x14ac:dyDescent="0.3">
      <c r="E542" s="19"/>
    </row>
    <row r="543" spans="5:5" s="22" customFormat="1" ht="13.8" x14ac:dyDescent="0.3">
      <c r="E543" s="19"/>
    </row>
    <row r="544" spans="5:5" s="22" customFormat="1" ht="13.8" x14ac:dyDescent="0.3">
      <c r="E544" s="19"/>
    </row>
    <row r="545" spans="5:5" s="22" customFormat="1" ht="13.8" x14ac:dyDescent="0.3">
      <c r="E545" s="19"/>
    </row>
    <row r="546" spans="5:5" s="22" customFormat="1" ht="13.8" x14ac:dyDescent="0.3">
      <c r="E546" s="19"/>
    </row>
    <row r="547" spans="5:5" s="22" customFormat="1" ht="13.8" x14ac:dyDescent="0.3">
      <c r="E547" s="19"/>
    </row>
    <row r="548" spans="5:5" s="22" customFormat="1" ht="13.8" x14ac:dyDescent="0.3">
      <c r="E548" s="19"/>
    </row>
    <row r="549" spans="5:5" s="22" customFormat="1" ht="13.8" x14ac:dyDescent="0.3">
      <c r="E549" s="19"/>
    </row>
    <row r="550" spans="5:5" s="22" customFormat="1" ht="13.8" x14ac:dyDescent="0.3">
      <c r="E550" s="19"/>
    </row>
    <row r="551" spans="5:5" s="22" customFormat="1" ht="13.8" x14ac:dyDescent="0.3">
      <c r="E551" s="19"/>
    </row>
    <row r="552" spans="5:5" s="22" customFormat="1" ht="13.8" x14ac:dyDescent="0.3">
      <c r="E552" s="19"/>
    </row>
    <row r="553" spans="5:5" s="22" customFormat="1" ht="13.8" x14ac:dyDescent="0.3">
      <c r="E553" s="19"/>
    </row>
    <row r="554" spans="5:5" s="22" customFormat="1" ht="13.8" x14ac:dyDescent="0.3">
      <c r="E554" s="19"/>
    </row>
    <row r="555" spans="5:5" s="22" customFormat="1" ht="13.8" x14ac:dyDescent="0.3">
      <c r="E555" s="19"/>
    </row>
    <row r="556" spans="5:5" s="22" customFormat="1" ht="13.8" x14ac:dyDescent="0.3">
      <c r="E556" s="19"/>
    </row>
    <row r="557" spans="5:5" s="22" customFormat="1" ht="13.8" x14ac:dyDescent="0.3">
      <c r="E557" s="19"/>
    </row>
    <row r="558" spans="5:5" s="22" customFormat="1" ht="13.8" x14ac:dyDescent="0.3">
      <c r="E558" s="19"/>
    </row>
    <row r="559" spans="5:5" s="22" customFormat="1" ht="13.8" x14ac:dyDescent="0.3">
      <c r="E559" s="19"/>
    </row>
    <row r="560" spans="5:5" s="22" customFormat="1" ht="13.8" x14ac:dyDescent="0.3">
      <c r="E560" s="19"/>
    </row>
    <row r="561" spans="5:5" s="22" customFormat="1" ht="13.8" x14ac:dyDescent="0.3">
      <c r="E561" s="19"/>
    </row>
    <row r="562" spans="5:5" s="22" customFormat="1" ht="13.8" x14ac:dyDescent="0.3">
      <c r="E562" s="19"/>
    </row>
    <row r="563" spans="5:5" s="22" customFormat="1" ht="13.8" x14ac:dyDescent="0.3">
      <c r="E563" s="19"/>
    </row>
    <row r="564" spans="5:5" s="22" customFormat="1" ht="13.8" x14ac:dyDescent="0.3">
      <c r="E564" s="19"/>
    </row>
    <row r="565" spans="5:5" s="22" customFormat="1" ht="13.8" x14ac:dyDescent="0.3">
      <c r="E565" s="19"/>
    </row>
    <row r="566" spans="5:5" s="22" customFormat="1" ht="13.8" x14ac:dyDescent="0.3">
      <c r="E566" s="19"/>
    </row>
    <row r="567" spans="5:5" s="22" customFormat="1" ht="13.8" x14ac:dyDescent="0.3">
      <c r="E567" s="19"/>
    </row>
    <row r="568" spans="5:5" s="22" customFormat="1" ht="13.8" x14ac:dyDescent="0.3">
      <c r="E568" s="19"/>
    </row>
    <row r="569" spans="5:5" s="22" customFormat="1" ht="13.8" x14ac:dyDescent="0.3">
      <c r="E569" s="19"/>
    </row>
    <row r="570" spans="5:5" s="22" customFormat="1" ht="13.8" x14ac:dyDescent="0.3">
      <c r="E570" s="19"/>
    </row>
    <row r="571" spans="5:5" s="22" customFormat="1" ht="13.8" x14ac:dyDescent="0.3">
      <c r="E571" s="19"/>
    </row>
    <row r="572" spans="5:5" s="22" customFormat="1" ht="13.8" x14ac:dyDescent="0.3">
      <c r="E572" s="19"/>
    </row>
    <row r="573" spans="5:5" s="22" customFormat="1" ht="13.8" x14ac:dyDescent="0.3">
      <c r="E573" s="19"/>
    </row>
    <row r="574" spans="5:5" s="22" customFormat="1" ht="13.8" x14ac:dyDescent="0.3">
      <c r="E574" s="19"/>
    </row>
    <row r="575" spans="5:5" s="22" customFormat="1" ht="13.8" x14ac:dyDescent="0.3">
      <c r="E575" s="19"/>
    </row>
    <row r="576" spans="5:5" s="22" customFormat="1" ht="13.8" x14ac:dyDescent="0.3">
      <c r="E576" s="19"/>
    </row>
    <row r="577" spans="5:5" s="22" customFormat="1" ht="13.8" x14ac:dyDescent="0.3">
      <c r="E577" s="19"/>
    </row>
    <row r="578" spans="5:5" s="22" customFormat="1" ht="13.8" x14ac:dyDescent="0.3">
      <c r="E578" s="19"/>
    </row>
    <row r="579" spans="5:5" s="22" customFormat="1" ht="13.8" x14ac:dyDescent="0.3">
      <c r="E579" s="19"/>
    </row>
    <row r="580" spans="5:5" s="22" customFormat="1" ht="13.8" x14ac:dyDescent="0.3">
      <c r="E580" s="19"/>
    </row>
    <row r="581" spans="5:5" s="22" customFormat="1" ht="13.8" x14ac:dyDescent="0.3">
      <c r="E581" s="19"/>
    </row>
    <row r="582" spans="5:5" s="22" customFormat="1" ht="13.8" x14ac:dyDescent="0.3">
      <c r="E582" s="19"/>
    </row>
    <row r="583" spans="5:5" s="22" customFormat="1" ht="13.8" x14ac:dyDescent="0.3">
      <c r="E583" s="19"/>
    </row>
    <row r="584" spans="5:5" s="22" customFormat="1" ht="13.8" x14ac:dyDescent="0.3">
      <c r="E584" s="19"/>
    </row>
    <row r="585" spans="5:5" s="22" customFormat="1" ht="13.8" x14ac:dyDescent="0.3">
      <c r="E585" s="19"/>
    </row>
    <row r="586" spans="5:5" s="22" customFormat="1" ht="13.8" x14ac:dyDescent="0.3">
      <c r="E586" s="19"/>
    </row>
    <row r="587" spans="5:5" s="22" customFormat="1" ht="13.8" x14ac:dyDescent="0.3">
      <c r="E587" s="19"/>
    </row>
    <row r="588" spans="5:5" s="22" customFormat="1" ht="13.8" x14ac:dyDescent="0.3">
      <c r="E588" s="19"/>
    </row>
    <row r="589" spans="5:5" s="22" customFormat="1" ht="13.8" x14ac:dyDescent="0.3">
      <c r="E589" s="19"/>
    </row>
    <row r="590" spans="5:5" s="22" customFormat="1" ht="13.8" x14ac:dyDescent="0.3">
      <c r="E590" s="19"/>
    </row>
    <row r="591" spans="5:5" s="22" customFormat="1" ht="13.8" x14ac:dyDescent="0.3">
      <c r="E591" s="19"/>
    </row>
    <row r="592" spans="5:5" s="22" customFormat="1" ht="13.8" x14ac:dyDescent="0.3">
      <c r="E592" s="19"/>
    </row>
    <row r="593" spans="5:5" s="22" customFormat="1" ht="13.8" x14ac:dyDescent="0.3">
      <c r="E593" s="19"/>
    </row>
    <row r="594" spans="5:5" s="22" customFormat="1" ht="13.8" x14ac:dyDescent="0.3">
      <c r="E594" s="19"/>
    </row>
    <row r="595" spans="5:5" s="22" customFormat="1" ht="13.8" x14ac:dyDescent="0.3">
      <c r="E595" s="19"/>
    </row>
    <row r="596" spans="5:5" s="22" customFormat="1" ht="13.8" x14ac:dyDescent="0.3">
      <c r="E596" s="19"/>
    </row>
    <row r="597" spans="5:5" s="22" customFormat="1" ht="13.8" x14ac:dyDescent="0.3">
      <c r="E597" s="19"/>
    </row>
    <row r="598" spans="5:5" s="22" customFormat="1" ht="13.8" x14ac:dyDescent="0.3">
      <c r="E598" s="19"/>
    </row>
    <row r="599" spans="5:5" s="22" customFormat="1" ht="13.8" x14ac:dyDescent="0.3">
      <c r="E599" s="19"/>
    </row>
    <row r="600" spans="5:5" s="22" customFormat="1" ht="13.8" x14ac:dyDescent="0.3">
      <c r="E600" s="19"/>
    </row>
    <row r="601" spans="5:5" s="22" customFormat="1" ht="13.8" x14ac:dyDescent="0.3">
      <c r="E601" s="19"/>
    </row>
    <row r="602" spans="5:5" s="22" customFormat="1" ht="13.8" x14ac:dyDescent="0.3">
      <c r="E602" s="19"/>
    </row>
    <row r="603" spans="5:5" s="22" customFormat="1" ht="13.8" x14ac:dyDescent="0.3">
      <c r="E603" s="19"/>
    </row>
    <row r="604" spans="5:5" s="22" customFormat="1" ht="13.8" x14ac:dyDescent="0.3">
      <c r="E604" s="19"/>
    </row>
    <row r="605" spans="5:5" s="22" customFormat="1" ht="13.8" x14ac:dyDescent="0.3">
      <c r="E605" s="19"/>
    </row>
    <row r="606" spans="5:5" s="22" customFormat="1" ht="13.8" x14ac:dyDescent="0.3">
      <c r="E606" s="19"/>
    </row>
    <row r="607" spans="5:5" s="22" customFormat="1" ht="13.8" x14ac:dyDescent="0.3">
      <c r="E607" s="19"/>
    </row>
    <row r="608" spans="5:5" s="22" customFormat="1" ht="13.8" x14ac:dyDescent="0.3">
      <c r="E608" s="19"/>
    </row>
    <row r="609" spans="5:5" s="22" customFormat="1" ht="13.8" x14ac:dyDescent="0.3">
      <c r="E609" s="19"/>
    </row>
    <row r="610" spans="5:5" s="22" customFormat="1" ht="13.8" x14ac:dyDescent="0.3">
      <c r="E610" s="19"/>
    </row>
    <row r="611" spans="5:5" s="22" customFormat="1" ht="13.8" x14ac:dyDescent="0.3">
      <c r="E611" s="19"/>
    </row>
    <row r="612" spans="5:5" s="22" customFormat="1" ht="13.8" x14ac:dyDescent="0.3">
      <c r="E612" s="19"/>
    </row>
    <row r="613" spans="5:5" s="22" customFormat="1" ht="13.8" x14ac:dyDescent="0.3">
      <c r="E613" s="19"/>
    </row>
    <row r="614" spans="5:5" s="22" customFormat="1" ht="13.8" x14ac:dyDescent="0.3">
      <c r="E614" s="19"/>
    </row>
    <row r="615" spans="5:5" s="22" customFormat="1" ht="13.8" x14ac:dyDescent="0.3">
      <c r="E615" s="19"/>
    </row>
    <row r="616" spans="5:5" s="22" customFormat="1" ht="13.8" x14ac:dyDescent="0.3">
      <c r="E616" s="19"/>
    </row>
    <row r="617" spans="5:5" s="22" customFormat="1" ht="13.8" x14ac:dyDescent="0.3">
      <c r="E617" s="19"/>
    </row>
    <row r="618" spans="5:5" s="22" customFormat="1" ht="13.8" x14ac:dyDescent="0.3">
      <c r="E618" s="19"/>
    </row>
    <row r="619" spans="5:5" s="22" customFormat="1" ht="13.8" x14ac:dyDescent="0.3">
      <c r="E619" s="19"/>
    </row>
    <row r="620" spans="5:5" s="22" customFormat="1" ht="13.8" x14ac:dyDescent="0.3">
      <c r="E620" s="19"/>
    </row>
    <row r="621" spans="5:5" s="22" customFormat="1" ht="13.8" x14ac:dyDescent="0.3">
      <c r="E621" s="19"/>
    </row>
    <row r="622" spans="5:5" s="22" customFormat="1" ht="13.8" x14ac:dyDescent="0.3">
      <c r="E622" s="19"/>
    </row>
    <row r="623" spans="5:5" s="22" customFormat="1" ht="13.8" x14ac:dyDescent="0.3">
      <c r="E623" s="19"/>
    </row>
    <row r="624" spans="5:5" s="22" customFormat="1" ht="13.8" x14ac:dyDescent="0.3">
      <c r="E624" s="19"/>
    </row>
    <row r="625" spans="5:5" s="22" customFormat="1" ht="13.8" x14ac:dyDescent="0.3">
      <c r="E625" s="19"/>
    </row>
    <row r="626" spans="5:5" s="22" customFormat="1" ht="13.8" x14ac:dyDescent="0.3">
      <c r="E626" s="19"/>
    </row>
    <row r="627" spans="5:5" s="22" customFormat="1" ht="13.8" x14ac:dyDescent="0.3">
      <c r="E627" s="19"/>
    </row>
    <row r="628" spans="5:5" s="22" customFormat="1" ht="13.8" x14ac:dyDescent="0.3">
      <c r="E628" s="19"/>
    </row>
    <row r="629" spans="5:5" s="22" customFormat="1" ht="13.8" x14ac:dyDescent="0.3">
      <c r="E629" s="19"/>
    </row>
    <row r="630" spans="5:5" s="22" customFormat="1" ht="13.8" x14ac:dyDescent="0.3">
      <c r="E630" s="19"/>
    </row>
    <row r="631" spans="5:5" s="22" customFormat="1" ht="13.8" x14ac:dyDescent="0.3">
      <c r="E631" s="19"/>
    </row>
    <row r="632" spans="5:5" s="22" customFormat="1" ht="13.8" x14ac:dyDescent="0.3">
      <c r="E632" s="19"/>
    </row>
    <row r="633" spans="5:5" s="22" customFormat="1" ht="13.8" x14ac:dyDescent="0.3">
      <c r="E633" s="19"/>
    </row>
    <row r="634" spans="5:5" s="22" customFormat="1" ht="13.8" x14ac:dyDescent="0.3">
      <c r="E634" s="19"/>
    </row>
    <row r="635" spans="5:5" s="22" customFormat="1" ht="13.8" x14ac:dyDescent="0.3">
      <c r="E635" s="19"/>
    </row>
    <row r="636" spans="5:5" s="22" customFormat="1" ht="13.8" x14ac:dyDescent="0.3">
      <c r="E636" s="19"/>
    </row>
    <row r="637" spans="5:5" s="22" customFormat="1" ht="13.8" x14ac:dyDescent="0.3">
      <c r="E637" s="19"/>
    </row>
    <row r="638" spans="5:5" s="22" customFormat="1" ht="13.8" x14ac:dyDescent="0.3">
      <c r="E638" s="19"/>
    </row>
    <row r="639" spans="5:5" s="22" customFormat="1" ht="13.8" x14ac:dyDescent="0.3">
      <c r="E639" s="19"/>
    </row>
    <row r="640" spans="5:5" s="22" customFormat="1" ht="13.8" x14ac:dyDescent="0.3">
      <c r="E640" s="19"/>
    </row>
    <row r="641" spans="5:5" s="22" customFormat="1" ht="13.8" x14ac:dyDescent="0.3">
      <c r="E641" s="19"/>
    </row>
    <row r="642" spans="5:5" s="22" customFormat="1" ht="13.8" x14ac:dyDescent="0.3">
      <c r="E642" s="19"/>
    </row>
    <row r="643" spans="5:5" s="22" customFormat="1" ht="13.8" x14ac:dyDescent="0.3">
      <c r="E643" s="19"/>
    </row>
    <row r="644" spans="5:5" s="22" customFormat="1" ht="13.8" x14ac:dyDescent="0.3">
      <c r="E644" s="19"/>
    </row>
    <row r="645" spans="5:5" s="22" customFormat="1" ht="13.8" x14ac:dyDescent="0.3">
      <c r="E645" s="19"/>
    </row>
    <row r="646" spans="5:5" s="22" customFormat="1" ht="13.8" x14ac:dyDescent="0.3">
      <c r="E646" s="19"/>
    </row>
    <row r="647" spans="5:5" s="22" customFormat="1" ht="13.8" x14ac:dyDescent="0.3">
      <c r="E647" s="19"/>
    </row>
    <row r="648" spans="5:5" s="22" customFormat="1" ht="13.8" x14ac:dyDescent="0.3">
      <c r="E648" s="19"/>
    </row>
    <row r="649" spans="5:5" s="22" customFormat="1" ht="13.8" x14ac:dyDescent="0.3">
      <c r="E649" s="19"/>
    </row>
    <row r="650" spans="5:5" s="22" customFormat="1" ht="13.8" x14ac:dyDescent="0.3">
      <c r="E650" s="19"/>
    </row>
    <row r="651" spans="5:5" s="22" customFormat="1" ht="13.8" x14ac:dyDescent="0.3">
      <c r="E651" s="19"/>
    </row>
    <row r="652" spans="5:5" s="22" customFormat="1" ht="13.8" x14ac:dyDescent="0.3">
      <c r="E652" s="19"/>
    </row>
    <row r="653" spans="5:5" s="22" customFormat="1" ht="13.8" x14ac:dyDescent="0.3">
      <c r="E653" s="19"/>
    </row>
    <row r="654" spans="5:5" s="22" customFormat="1" ht="13.8" x14ac:dyDescent="0.3">
      <c r="E654" s="19"/>
    </row>
    <row r="655" spans="5:5" s="22" customFormat="1" ht="13.8" x14ac:dyDescent="0.3">
      <c r="E655" s="19"/>
    </row>
    <row r="656" spans="5:5" s="22" customFormat="1" ht="13.8" x14ac:dyDescent="0.3">
      <c r="E656" s="19"/>
    </row>
    <row r="657" spans="5:5" s="22" customFormat="1" ht="13.8" x14ac:dyDescent="0.3">
      <c r="E657" s="19"/>
    </row>
    <row r="658" spans="5:5" s="22" customFormat="1" ht="13.8" x14ac:dyDescent="0.3">
      <c r="E658" s="19"/>
    </row>
    <row r="659" spans="5:5" s="22" customFormat="1" ht="13.8" x14ac:dyDescent="0.3">
      <c r="E659" s="19"/>
    </row>
    <row r="660" spans="5:5" s="22" customFormat="1" ht="13.8" x14ac:dyDescent="0.3">
      <c r="E660" s="19"/>
    </row>
    <row r="661" spans="5:5" s="22" customFormat="1" ht="13.8" x14ac:dyDescent="0.3">
      <c r="E661" s="19"/>
    </row>
    <row r="662" spans="5:5" s="22" customFormat="1" ht="13.8" x14ac:dyDescent="0.3">
      <c r="E662" s="19"/>
    </row>
    <row r="663" spans="5:5" s="22" customFormat="1" ht="13.8" x14ac:dyDescent="0.3">
      <c r="E663" s="19"/>
    </row>
    <row r="664" spans="5:5" s="22" customFormat="1" ht="13.8" x14ac:dyDescent="0.3">
      <c r="E664" s="19"/>
    </row>
    <row r="665" spans="5:5" s="22" customFormat="1" ht="13.8" x14ac:dyDescent="0.3">
      <c r="E665" s="19"/>
    </row>
    <row r="666" spans="5:5" s="22" customFormat="1" ht="13.8" x14ac:dyDescent="0.3">
      <c r="E666" s="19"/>
    </row>
    <row r="667" spans="5:5" s="22" customFormat="1" ht="13.8" x14ac:dyDescent="0.3">
      <c r="E667" s="19"/>
    </row>
    <row r="668" spans="5:5" s="22" customFormat="1" ht="13.8" x14ac:dyDescent="0.3">
      <c r="E668" s="19"/>
    </row>
    <row r="669" spans="5:5" s="22" customFormat="1" ht="13.8" x14ac:dyDescent="0.3">
      <c r="E669" s="19"/>
    </row>
    <row r="670" spans="5:5" s="22" customFormat="1" ht="13.8" x14ac:dyDescent="0.3">
      <c r="E670" s="19"/>
    </row>
    <row r="671" spans="5:5" s="22" customFormat="1" ht="13.8" x14ac:dyDescent="0.3">
      <c r="E671" s="19"/>
    </row>
    <row r="672" spans="5:5" s="22" customFormat="1" ht="13.8" x14ac:dyDescent="0.3">
      <c r="E672" s="19"/>
    </row>
    <row r="673" spans="5:5" s="22" customFormat="1" ht="13.8" x14ac:dyDescent="0.3">
      <c r="E673" s="19"/>
    </row>
    <row r="674" spans="5:5" s="22" customFormat="1" ht="13.8" x14ac:dyDescent="0.3">
      <c r="E674" s="19"/>
    </row>
    <row r="675" spans="5:5" s="22" customFormat="1" ht="13.8" x14ac:dyDescent="0.3">
      <c r="E675" s="19"/>
    </row>
    <row r="676" spans="5:5" s="22" customFormat="1" ht="13.8" x14ac:dyDescent="0.3">
      <c r="E676" s="19"/>
    </row>
    <row r="677" spans="5:5" s="22" customFormat="1" ht="13.8" x14ac:dyDescent="0.3">
      <c r="E677" s="19"/>
    </row>
    <row r="678" spans="5:5" s="22" customFormat="1" ht="13.8" x14ac:dyDescent="0.3">
      <c r="E678" s="19"/>
    </row>
    <row r="679" spans="5:5" s="22" customFormat="1" ht="13.8" x14ac:dyDescent="0.3">
      <c r="E679" s="19"/>
    </row>
    <row r="680" spans="5:5" s="22" customFormat="1" ht="13.8" x14ac:dyDescent="0.3">
      <c r="E680" s="19"/>
    </row>
    <row r="681" spans="5:5" s="22" customFormat="1" ht="13.8" x14ac:dyDescent="0.3">
      <c r="E681" s="19"/>
    </row>
    <row r="682" spans="5:5" s="22" customFormat="1" ht="13.8" x14ac:dyDescent="0.3">
      <c r="E682" s="19"/>
    </row>
    <row r="683" spans="5:5" s="22" customFormat="1" ht="13.8" x14ac:dyDescent="0.3">
      <c r="E683" s="19"/>
    </row>
    <row r="684" spans="5:5" s="22" customFormat="1" ht="13.8" x14ac:dyDescent="0.3">
      <c r="E684" s="19"/>
    </row>
    <row r="685" spans="5:5" s="22" customFormat="1" ht="13.8" x14ac:dyDescent="0.3">
      <c r="E685" s="19"/>
    </row>
    <row r="686" spans="5:5" s="22" customFormat="1" ht="13.8" x14ac:dyDescent="0.3">
      <c r="E686" s="19"/>
    </row>
    <row r="687" spans="5:5" s="22" customFormat="1" ht="13.8" x14ac:dyDescent="0.3">
      <c r="E687" s="19"/>
    </row>
    <row r="688" spans="5:5" s="22" customFormat="1" ht="13.8" x14ac:dyDescent="0.3">
      <c r="E688" s="19"/>
    </row>
    <row r="689" spans="5:5" s="22" customFormat="1" ht="13.8" x14ac:dyDescent="0.3">
      <c r="E689" s="19"/>
    </row>
    <row r="690" spans="5:5" s="22" customFormat="1" ht="13.8" x14ac:dyDescent="0.3">
      <c r="E690" s="19"/>
    </row>
    <row r="691" spans="5:5" s="22" customFormat="1" ht="13.8" x14ac:dyDescent="0.3">
      <c r="E691" s="19"/>
    </row>
    <row r="692" spans="5:5" s="22" customFormat="1" ht="13.8" x14ac:dyDescent="0.3">
      <c r="E692" s="19"/>
    </row>
    <row r="693" spans="5:5" s="22" customFormat="1" ht="13.8" x14ac:dyDescent="0.3">
      <c r="E693" s="19"/>
    </row>
    <row r="694" spans="5:5" s="22" customFormat="1" ht="13.8" x14ac:dyDescent="0.3">
      <c r="E694" s="19"/>
    </row>
    <row r="695" spans="5:5" s="22" customFormat="1" ht="13.8" x14ac:dyDescent="0.3">
      <c r="E695" s="19"/>
    </row>
    <row r="696" spans="5:5" s="22" customFormat="1" ht="13.8" x14ac:dyDescent="0.3">
      <c r="E696" s="19"/>
    </row>
    <row r="697" spans="5:5" s="22" customFormat="1" ht="13.8" x14ac:dyDescent="0.3">
      <c r="E697" s="19"/>
    </row>
    <row r="698" spans="5:5" s="22" customFormat="1" ht="13.8" x14ac:dyDescent="0.3">
      <c r="E698" s="19"/>
    </row>
    <row r="699" spans="5:5" s="22" customFormat="1" ht="13.8" x14ac:dyDescent="0.3">
      <c r="E699" s="19"/>
    </row>
    <row r="700" spans="5:5" s="22" customFormat="1" ht="13.8" x14ac:dyDescent="0.3">
      <c r="E700" s="19"/>
    </row>
    <row r="701" spans="5:5" s="22" customFormat="1" ht="13.8" x14ac:dyDescent="0.3">
      <c r="E701" s="19"/>
    </row>
    <row r="702" spans="5:5" s="22" customFormat="1" ht="13.8" x14ac:dyDescent="0.3">
      <c r="E702" s="19"/>
    </row>
    <row r="703" spans="5:5" s="22" customFormat="1" ht="13.8" x14ac:dyDescent="0.3">
      <c r="E703" s="19"/>
    </row>
    <row r="704" spans="5:5" s="22" customFormat="1" ht="13.8" x14ac:dyDescent="0.3">
      <c r="E704" s="19"/>
    </row>
    <row r="705" spans="5:5" s="22" customFormat="1" ht="13.8" x14ac:dyDescent="0.3">
      <c r="E705" s="19"/>
    </row>
    <row r="706" spans="5:5" s="22" customFormat="1" ht="13.8" x14ac:dyDescent="0.3">
      <c r="E706" s="19"/>
    </row>
    <row r="707" spans="5:5" s="22" customFormat="1" ht="13.8" x14ac:dyDescent="0.3">
      <c r="E707" s="19"/>
    </row>
    <row r="708" spans="5:5" s="22" customFormat="1" ht="13.8" x14ac:dyDescent="0.3">
      <c r="E708" s="19"/>
    </row>
    <row r="709" spans="5:5" s="22" customFormat="1" ht="13.8" x14ac:dyDescent="0.3">
      <c r="E709" s="19"/>
    </row>
    <row r="710" spans="5:5" s="22" customFormat="1" ht="13.8" x14ac:dyDescent="0.3">
      <c r="E710" s="19"/>
    </row>
    <row r="711" spans="5:5" s="22" customFormat="1" ht="13.8" x14ac:dyDescent="0.3">
      <c r="E711" s="19"/>
    </row>
    <row r="712" spans="5:5" s="22" customFormat="1" ht="13.8" x14ac:dyDescent="0.3">
      <c r="E712" s="19"/>
    </row>
    <row r="713" spans="5:5" s="22" customFormat="1" ht="13.8" x14ac:dyDescent="0.3">
      <c r="E713" s="19"/>
    </row>
    <row r="714" spans="5:5" s="22" customFormat="1" ht="13.8" x14ac:dyDescent="0.3">
      <c r="E714" s="19"/>
    </row>
    <row r="715" spans="5:5" s="22" customFormat="1" ht="13.8" x14ac:dyDescent="0.3">
      <c r="E715" s="19"/>
    </row>
    <row r="716" spans="5:5" s="22" customFormat="1" ht="13.8" x14ac:dyDescent="0.3">
      <c r="E716" s="19"/>
    </row>
    <row r="717" spans="5:5" s="22" customFormat="1" ht="13.8" x14ac:dyDescent="0.3">
      <c r="E717" s="19"/>
    </row>
    <row r="718" spans="5:5" s="22" customFormat="1" ht="13.8" x14ac:dyDescent="0.3">
      <c r="E718" s="19"/>
    </row>
    <row r="719" spans="5:5" s="22" customFormat="1" ht="13.8" x14ac:dyDescent="0.3">
      <c r="E719" s="19"/>
    </row>
    <row r="720" spans="5:5" s="22" customFormat="1" ht="13.8" x14ac:dyDescent="0.3">
      <c r="E720" s="19"/>
    </row>
    <row r="721" spans="5:5" s="22" customFormat="1" ht="13.8" x14ac:dyDescent="0.3">
      <c r="E721" s="19"/>
    </row>
    <row r="722" spans="5:5" s="22" customFormat="1" ht="13.8" x14ac:dyDescent="0.3">
      <c r="E722" s="19"/>
    </row>
    <row r="723" spans="5:5" s="22" customFormat="1" ht="13.8" x14ac:dyDescent="0.3">
      <c r="E723" s="19"/>
    </row>
    <row r="724" spans="5:5" s="22" customFormat="1" ht="13.8" x14ac:dyDescent="0.3">
      <c r="E724" s="19"/>
    </row>
    <row r="725" spans="5:5" s="22" customFormat="1" ht="13.8" x14ac:dyDescent="0.3">
      <c r="E725" s="19"/>
    </row>
    <row r="726" spans="5:5" s="22" customFormat="1" ht="13.8" x14ac:dyDescent="0.3">
      <c r="E726" s="19"/>
    </row>
    <row r="727" spans="5:5" s="22" customFormat="1" ht="13.8" x14ac:dyDescent="0.3">
      <c r="E727" s="19"/>
    </row>
    <row r="728" spans="5:5" s="22" customFormat="1" ht="13.8" x14ac:dyDescent="0.3">
      <c r="E728" s="19"/>
    </row>
    <row r="729" spans="5:5" s="22" customFormat="1" ht="13.8" x14ac:dyDescent="0.3">
      <c r="E729" s="19"/>
    </row>
    <row r="730" spans="5:5" s="22" customFormat="1" ht="13.8" x14ac:dyDescent="0.3">
      <c r="E730" s="19"/>
    </row>
    <row r="731" spans="5:5" s="22" customFormat="1" ht="13.8" x14ac:dyDescent="0.3">
      <c r="E731" s="19"/>
    </row>
    <row r="732" spans="5:5" s="22" customFormat="1" ht="13.8" x14ac:dyDescent="0.3">
      <c r="E732" s="19"/>
    </row>
    <row r="733" spans="5:5" s="22" customFormat="1" ht="13.8" x14ac:dyDescent="0.3">
      <c r="E733" s="19"/>
    </row>
    <row r="734" spans="5:5" s="22" customFormat="1" ht="13.8" x14ac:dyDescent="0.3">
      <c r="E734" s="19"/>
    </row>
    <row r="735" spans="5:5" s="22" customFormat="1" ht="13.8" x14ac:dyDescent="0.3">
      <c r="E735" s="19"/>
    </row>
    <row r="736" spans="5:5" s="22" customFormat="1" ht="13.8" x14ac:dyDescent="0.3">
      <c r="E736" s="19"/>
    </row>
    <row r="737" spans="5:5" s="22" customFormat="1" ht="13.8" x14ac:dyDescent="0.3">
      <c r="E737" s="19"/>
    </row>
    <row r="738" spans="5:5" s="22" customFormat="1" ht="13.8" x14ac:dyDescent="0.3">
      <c r="E738" s="19"/>
    </row>
    <row r="739" spans="5:5" s="22" customFormat="1" ht="13.8" x14ac:dyDescent="0.3">
      <c r="E739" s="19"/>
    </row>
    <row r="740" spans="5:5" s="22" customFormat="1" ht="13.8" x14ac:dyDescent="0.3">
      <c r="E740" s="19"/>
    </row>
    <row r="741" spans="5:5" s="22" customFormat="1" ht="13.8" x14ac:dyDescent="0.3">
      <c r="E741" s="19"/>
    </row>
    <row r="742" spans="5:5" s="22" customFormat="1" ht="13.8" x14ac:dyDescent="0.3">
      <c r="E742" s="19"/>
    </row>
    <row r="743" spans="5:5" s="22" customFormat="1" ht="13.8" x14ac:dyDescent="0.3">
      <c r="E743" s="19"/>
    </row>
    <row r="744" spans="5:5" s="22" customFormat="1" ht="13.8" x14ac:dyDescent="0.3">
      <c r="E744" s="19"/>
    </row>
    <row r="745" spans="5:5" s="22" customFormat="1" ht="13.8" x14ac:dyDescent="0.3">
      <c r="E745" s="19"/>
    </row>
    <row r="746" spans="5:5" s="22" customFormat="1" ht="13.8" x14ac:dyDescent="0.3">
      <c r="E746" s="19"/>
    </row>
    <row r="747" spans="5:5" s="22" customFormat="1" ht="13.8" x14ac:dyDescent="0.3">
      <c r="E747" s="19"/>
    </row>
    <row r="748" spans="5:5" s="22" customFormat="1" ht="13.8" x14ac:dyDescent="0.3">
      <c r="E748" s="19"/>
    </row>
    <row r="749" spans="5:5" s="22" customFormat="1" ht="13.8" x14ac:dyDescent="0.3">
      <c r="E749" s="19"/>
    </row>
    <row r="750" spans="5:5" s="22" customFormat="1" ht="13.8" x14ac:dyDescent="0.3">
      <c r="E750" s="19"/>
    </row>
    <row r="751" spans="5:5" s="22" customFormat="1" ht="13.8" x14ac:dyDescent="0.3">
      <c r="E751" s="19"/>
    </row>
    <row r="752" spans="5:5" s="22" customFormat="1" ht="13.8" x14ac:dyDescent="0.3">
      <c r="E752" s="19"/>
    </row>
    <row r="753" spans="5:5" s="22" customFormat="1" ht="13.8" x14ac:dyDescent="0.3">
      <c r="E753" s="19"/>
    </row>
    <row r="754" spans="5:5" s="22" customFormat="1" ht="13.8" x14ac:dyDescent="0.3">
      <c r="E754" s="19"/>
    </row>
    <row r="755" spans="5:5" s="22" customFormat="1" ht="13.8" x14ac:dyDescent="0.3">
      <c r="E755" s="19"/>
    </row>
    <row r="756" spans="5:5" s="22" customFormat="1" ht="13.8" x14ac:dyDescent="0.3">
      <c r="E756" s="19"/>
    </row>
    <row r="757" spans="5:5" s="22" customFormat="1" ht="13.8" x14ac:dyDescent="0.3">
      <c r="E757" s="19"/>
    </row>
    <row r="758" spans="5:5" s="22" customFormat="1" ht="13.8" x14ac:dyDescent="0.3">
      <c r="E758" s="19"/>
    </row>
    <row r="759" spans="5:5" s="22" customFormat="1" ht="13.8" x14ac:dyDescent="0.3">
      <c r="E759" s="19"/>
    </row>
    <row r="760" spans="5:5" s="22" customFormat="1" ht="13.8" x14ac:dyDescent="0.3">
      <c r="E760" s="19"/>
    </row>
    <row r="761" spans="5:5" s="22" customFormat="1" ht="13.8" x14ac:dyDescent="0.3">
      <c r="E761" s="19"/>
    </row>
    <row r="762" spans="5:5" s="22" customFormat="1" ht="13.8" x14ac:dyDescent="0.3">
      <c r="E762" s="19"/>
    </row>
    <row r="763" spans="5:5" s="22" customFormat="1" ht="13.8" x14ac:dyDescent="0.3">
      <c r="E763" s="19"/>
    </row>
    <row r="764" spans="5:5" s="22" customFormat="1" ht="13.8" x14ac:dyDescent="0.3">
      <c r="E764" s="19"/>
    </row>
    <row r="765" spans="5:5" s="22" customFormat="1" ht="13.8" x14ac:dyDescent="0.3">
      <c r="E765" s="19"/>
    </row>
    <row r="766" spans="5:5" s="22" customFormat="1" ht="13.8" x14ac:dyDescent="0.3">
      <c r="E766" s="19"/>
    </row>
    <row r="767" spans="5:5" s="22" customFormat="1" ht="13.8" x14ac:dyDescent="0.3">
      <c r="E767" s="19"/>
    </row>
    <row r="768" spans="5:5" s="22" customFormat="1" ht="13.8" x14ac:dyDescent="0.3">
      <c r="E768" s="19"/>
    </row>
    <row r="769" spans="5:5" s="22" customFormat="1" ht="13.8" x14ac:dyDescent="0.3">
      <c r="E769" s="19"/>
    </row>
    <row r="770" spans="5:5" s="22" customFormat="1" ht="13.8" x14ac:dyDescent="0.3">
      <c r="E770" s="19"/>
    </row>
    <row r="771" spans="5:5" s="22" customFormat="1" ht="13.8" x14ac:dyDescent="0.3">
      <c r="E771" s="19"/>
    </row>
    <row r="772" spans="5:5" s="22" customFormat="1" ht="13.8" x14ac:dyDescent="0.3">
      <c r="E772" s="19"/>
    </row>
    <row r="773" spans="5:5" s="22" customFormat="1" ht="13.8" x14ac:dyDescent="0.3">
      <c r="E773" s="19"/>
    </row>
    <row r="774" spans="5:5" s="22" customFormat="1" ht="13.8" x14ac:dyDescent="0.3">
      <c r="E774" s="19"/>
    </row>
    <row r="775" spans="5:5" s="22" customFormat="1" ht="13.8" x14ac:dyDescent="0.3">
      <c r="E775" s="19"/>
    </row>
    <row r="776" spans="5:5" s="22" customFormat="1" ht="13.8" x14ac:dyDescent="0.3">
      <c r="E776" s="19"/>
    </row>
    <row r="777" spans="5:5" s="22" customFormat="1" ht="13.8" x14ac:dyDescent="0.3">
      <c r="E777" s="19"/>
    </row>
    <row r="778" spans="5:5" s="22" customFormat="1" ht="13.8" x14ac:dyDescent="0.3">
      <c r="E778" s="19"/>
    </row>
    <row r="779" spans="5:5" s="22" customFormat="1" ht="13.8" x14ac:dyDescent="0.3">
      <c r="E779" s="19"/>
    </row>
    <row r="780" spans="5:5" s="22" customFormat="1" ht="13.8" x14ac:dyDescent="0.3">
      <c r="E780" s="19"/>
    </row>
    <row r="781" spans="5:5" s="22" customFormat="1" ht="13.8" x14ac:dyDescent="0.3">
      <c r="E781" s="19"/>
    </row>
    <row r="782" spans="5:5" s="22" customFormat="1" ht="13.8" x14ac:dyDescent="0.3">
      <c r="E782" s="19"/>
    </row>
    <row r="783" spans="5:5" s="22" customFormat="1" ht="13.8" x14ac:dyDescent="0.3">
      <c r="E783" s="19"/>
    </row>
    <row r="784" spans="5:5" s="22" customFormat="1" ht="13.8" x14ac:dyDescent="0.3">
      <c r="E784" s="19"/>
    </row>
    <row r="785" spans="5:5" s="22" customFormat="1" ht="13.8" x14ac:dyDescent="0.3">
      <c r="E785" s="19"/>
    </row>
    <row r="786" spans="5:5" s="22" customFormat="1" ht="13.8" x14ac:dyDescent="0.3">
      <c r="E786" s="19"/>
    </row>
    <row r="787" spans="5:5" s="22" customFormat="1" ht="13.8" x14ac:dyDescent="0.3">
      <c r="E787" s="19"/>
    </row>
    <row r="788" spans="5:5" s="22" customFormat="1" ht="13.8" x14ac:dyDescent="0.3">
      <c r="E788" s="19"/>
    </row>
    <row r="789" spans="5:5" s="22" customFormat="1" ht="13.8" x14ac:dyDescent="0.3">
      <c r="E789" s="19"/>
    </row>
    <row r="790" spans="5:5" s="22" customFormat="1" ht="13.8" x14ac:dyDescent="0.3">
      <c r="E790" s="19"/>
    </row>
    <row r="791" spans="5:5" s="22" customFormat="1" ht="13.8" x14ac:dyDescent="0.3">
      <c r="E791" s="19"/>
    </row>
    <row r="792" spans="5:5" s="22" customFormat="1" ht="13.8" x14ac:dyDescent="0.3">
      <c r="E792" s="19"/>
    </row>
    <row r="793" spans="5:5" s="22" customFormat="1" ht="13.8" x14ac:dyDescent="0.3">
      <c r="E793" s="19"/>
    </row>
    <row r="794" spans="5:5" s="22" customFormat="1" ht="13.8" x14ac:dyDescent="0.3">
      <c r="E794" s="19"/>
    </row>
    <row r="795" spans="5:5" s="22" customFormat="1" ht="13.8" x14ac:dyDescent="0.3">
      <c r="E795" s="19"/>
    </row>
    <row r="796" spans="5:5" s="22" customFormat="1" ht="13.8" x14ac:dyDescent="0.3">
      <c r="E796" s="19"/>
    </row>
    <row r="797" spans="5:5" s="22" customFormat="1" ht="13.8" x14ac:dyDescent="0.3">
      <c r="E797" s="19"/>
    </row>
    <row r="798" spans="5:5" s="22" customFormat="1" ht="13.8" x14ac:dyDescent="0.3">
      <c r="E798" s="19"/>
    </row>
    <row r="799" spans="5:5" s="22" customFormat="1" ht="13.8" x14ac:dyDescent="0.3">
      <c r="E799" s="19"/>
    </row>
    <row r="800" spans="5:5" s="22" customFormat="1" ht="13.8" x14ac:dyDescent="0.3">
      <c r="E800" s="19"/>
    </row>
    <row r="801" spans="5:5" s="22" customFormat="1" ht="13.8" x14ac:dyDescent="0.3">
      <c r="E801" s="19"/>
    </row>
    <row r="802" spans="5:5" s="22" customFormat="1" ht="13.8" x14ac:dyDescent="0.3">
      <c r="E802" s="19"/>
    </row>
    <row r="803" spans="5:5" s="22" customFormat="1" ht="13.8" x14ac:dyDescent="0.3">
      <c r="E803" s="19"/>
    </row>
    <row r="804" spans="5:5" s="22" customFormat="1" ht="13.8" x14ac:dyDescent="0.3">
      <c r="E804" s="19"/>
    </row>
    <row r="805" spans="5:5" s="22" customFormat="1" ht="13.8" x14ac:dyDescent="0.3">
      <c r="E805" s="19"/>
    </row>
    <row r="806" spans="5:5" s="22" customFormat="1" ht="13.8" x14ac:dyDescent="0.3">
      <c r="E806" s="19"/>
    </row>
    <row r="807" spans="5:5" s="22" customFormat="1" ht="13.8" x14ac:dyDescent="0.3">
      <c r="E807" s="19"/>
    </row>
    <row r="808" spans="5:5" s="22" customFormat="1" ht="13.8" x14ac:dyDescent="0.3">
      <c r="E808" s="19"/>
    </row>
    <row r="809" spans="5:5" s="22" customFormat="1" ht="13.8" x14ac:dyDescent="0.3">
      <c r="E809" s="19"/>
    </row>
    <row r="810" spans="5:5" s="22" customFormat="1" ht="13.8" x14ac:dyDescent="0.3">
      <c r="E810" s="19"/>
    </row>
    <row r="811" spans="5:5" s="22" customFormat="1" ht="13.8" x14ac:dyDescent="0.3">
      <c r="E811" s="19"/>
    </row>
    <row r="812" spans="5:5" s="22" customFormat="1" ht="13.8" x14ac:dyDescent="0.3">
      <c r="E812" s="19"/>
    </row>
    <row r="813" spans="5:5" s="22" customFormat="1" ht="13.8" x14ac:dyDescent="0.3">
      <c r="E813" s="19"/>
    </row>
    <row r="814" spans="5:5" s="22" customFormat="1" ht="13.8" x14ac:dyDescent="0.3">
      <c r="E814" s="19"/>
    </row>
    <row r="815" spans="5:5" s="22" customFormat="1" ht="13.8" x14ac:dyDescent="0.3">
      <c r="E815" s="19"/>
    </row>
    <row r="816" spans="5:5" s="22" customFormat="1" ht="13.8" x14ac:dyDescent="0.3">
      <c r="E816" s="19"/>
    </row>
    <row r="817" spans="5:5" s="22" customFormat="1" ht="13.8" x14ac:dyDescent="0.3">
      <c r="E817" s="19"/>
    </row>
    <row r="818" spans="5:5" s="22" customFormat="1" ht="13.8" x14ac:dyDescent="0.3">
      <c r="E818" s="19"/>
    </row>
    <row r="819" spans="5:5" s="22" customFormat="1" ht="13.8" x14ac:dyDescent="0.3">
      <c r="E819" s="19"/>
    </row>
    <row r="820" spans="5:5" s="22" customFormat="1" ht="13.8" x14ac:dyDescent="0.3">
      <c r="E820" s="19"/>
    </row>
    <row r="821" spans="5:5" s="22" customFormat="1" ht="13.8" x14ac:dyDescent="0.3">
      <c r="E821" s="19"/>
    </row>
    <row r="822" spans="5:5" s="22" customFormat="1" ht="13.8" x14ac:dyDescent="0.3">
      <c r="E822" s="19"/>
    </row>
    <row r="823" spans="5:5" s="22" customFormat="1" ht="13.8" x14ac:dyDescent="0.3">
      <c r="E823" s="19"/>
    </row>
    <row r="824" spans="5:5" s="22" customFormat="1" ht="13.8" x14ac:dyDescent="0.3">
      <c r="E824" s="19"/>
    </row>
    <row r="825" spans="5:5" s="22" customFormat="1" ht="13.8" x14ac:dyDescent="0.3">
      <c r="E825" s="19"/>
    </row>
    <row r="826" spans="5:5" s="22" customFormat="1" ht="13.8" x14ac:dyDescent="0.3">
      <c r="E826" s="19"/>
    </row>
    <row r="827" spans="5:5" s="22" customFormat="1" ht="13.8" x14ac:dyDescent="0.3">
      <c r="E827" s="19"/>
    </row>
    <row r="828" spans="5:5" s="22" customFormat="1" ht="13.8" x14ac:dyDescent="0.3">
      <c r="E828" s="19"/>
    </row>
    <row r="829" spans="5:5" s="22" customFormat="1" ht="13.8" x14ac:dyDescent="0.3">
      <c r="E829" s="19"/>
    </row>
    <row r="830" spans="5:5" s="22" customFormat="1" ht="13.8" x14ac:dyDescent="0.3">
      <c r="E830" s="19"/>
    </row>
    <row r="831" spans="5:5" s="22" customFormat="1" ht="13.8" x14ac:dyDescent="0.3">
      <c r="E831" s="19"/>
    </row>
    <row r="832" spans="5:5" s="22" customFormat="1" ht="13.8" x14ac:dyDescent="0.3">
      <c r="E832" s="19"/>
    </row>
    <row r="833" spans="5:5" s="22" customFormat="1" ht="13.8" x14ac:dyDescent="0.3">
      <c r="E833" s="19"/>
    </row>
    <row r="834" spans="5:5" s="22" customFormat="1" ht="13.8" x14ac:dyDescent="0.3">
      <c r="E834" s="19"/>
    </row>
    <row r="835" spans="5:5" s="22" customFormat="1" ht="13.8" x14ac:dyDescent="0.3">
      <c r="E835" s="19"/>
    </row>
    <row r="836" spans="5:5" s="22" customFormat="1" ht="13.8" x14ac:dyDescent="0.3">
      <c r="E836" s="19"/>
    </row>
    <row r="837" spans="5:5" s="22" customFormat="1" ht="13.8" x14ac:dyDescent="0.3">
      <c r="E837" s="19"/>
    </row>
    <row r="838" spans="5:5" s="22" customFormat="1" ht="13.8" x14ac:dyDescent="0.3">
      <c r="E838" s="19"/>
    </row>
    <row r="839" spans="5:5" s="22" customFormat="1" ht="13.8" x14ac:dyDescent="0.3">
      <c r="E839" s="19"/>
    </row>
    <row r="840" spans="5:5" s="22" customFormat="1" ht="13.8" x14ac:dyDescent="0.3">
      <c r="E840" s="19"/>
    </row>
    <row r="841" spans="5:5" s="22" customFormat="1" ht="13.8" x14ac:dyDescent="0.3">
      <c r="E841" s="19"/>
    </row>
    <row r="842" spans="5:5" s="22" customFormat="1" ht="13.8" x14ac:dyDescent="0.3">
      <c r="E842" s="19"/>
    </row>
    <row r="843" spans="5:5" s="22" customFormat="1" ht="13.8" x14ac:dyDescent="0.3">
      <c r="E843" s="19"/>
    </row>
    <row r="844" spans="5:5" s="22" customFormat="1" ht="13.8" x14ac:dyDescent="0.3">
      <c r="E844" s="19"/>
    </row>
    <row r="845" spans="5:5" s="22" customFormat="1" ht="13.8" x14ac:dyDescent="0.3">
      <c r="E845" s="19"/>
    </row>
    <row r="846" spans="5:5" s="22" customFormat="1" ht="13.8" x14ac:dyDescent="0.3">
      <c r="E846" s="19"/>
    </row>
    <row r="847" spans="5:5" s="22" customFormat="1" ht="13.8" x14ac:dyDescent="0.3">
      <c r="E847" s="19"/>
    </row>
    <row r="848" spans="5:5" s="22" customFormat="1" ht="13.8" x14ac:dyDescent="0.3">
      <c r="E848" s="19"/>
    </row>
    <row r="849" spans="5:5" s="22" customFormat="1" ht="13.8" x14ac:dyDescent="0.3">
      <c r="E849" s="19"/>
    </row>
    <row r="850" spans="5:5" s="22" customFormat="1" ht="13.8" x14ac:dyDescent="0.3">
      <c r="E850" s="19"/>
    </row>
    <row r="851" spans="5:5" s="22" customFormat="1" ht="13.8" x14ac:dyDescent="0.3">
      <c r="E851" s="19"/>
    </row>
    <row r="852" spans="5:5" s="22" customFormat="1" ht="13.8" x14ac:dyDescent="0.3">
      <c r="E852" s="19"/>
    </row>
    <row r="853" spans="5:5" s="22" customFormat="1" ht="13.8" x14ac:dyDescent="0.3">
      <c r="E853" s="19"/>
    </row>
    <row r="854" spans="5:5" s="22" customFormat="1" ht="13.8" x14ac:dyDescent="0.3">
      <c r="E854" s="19"/>
    </row>
    <row r="855" spans="5:5" s="22" customFormat="1" ht="13.8" x14ac:dyDescent="0.3">
      <c r="E855" s="19"/>
    </row>
    <row r="856" spans="5:5" s="22" customFormat="1" ht="13.8" x14ac:dyDescent="0.3">
      <c r="E856" s="19"/>
    </row>
    <row r="857" spans="5:5" s="22" customFormat="1" ht="13.8" x14ac:dyDescent="0.3">
      <c r="E857" s="19"/>
    </row>
    <row r="858" spans="5:5" s="22" customFormat="1" ht="13.8" x14ac:dyDescent="0.3">
      <c r="E858" s="19"/>
    </row>
    <row r="859" spans="5:5" s="22" customFormat="1" ht="13.8" x14ac:dyDescent="0.3">
      <c r="E859" s="19"/>
    </row>
    <row r="860" spans="5:5" s="22" customFormat="1" ht="13.8" x14ac:dyDescent="0.3">
      <c r="E860" s="19"/>
    </row>
    <row r="861" spans="5:5" s="22" customFormat="1" ht="13.8" x14ac:dyDescent="0.3">
      <c r="E861" s="19"/>
    </row>
    <row r="862" spans="5:5" s="22" customFormat="1" ht="13.8" x14ac:dyDescent="0.3">
      <c r="E862" s="19"/>
    </row>
    <row r="863" spans="5:5" s="22" customFormat="1" ht="13.8" x14ac:dyDescent="0.3">
      <c r="E863" s="19"/>
    </row>
    <row r="864" spans="5:5" s="22" customFormat="1" ht="13.8" x14ac:dyDescent="0.3">
      <c r="E864" s="19"/>
    </row>
    <row r="865" spans="5:5" s="22" customFormat="1" ht="13.8" x14ac:dyDescent="0.3">
      <c r="E865" s="19"/>
    </row>
    <row r="866" spans="5:5" s="22" customFormat="1" ht="13.8" x14ac:dyDescent="0.3">
      <c r="E866" s="19"/>
    </row>
    <row r="867" spans="5:5" s="22" customFormat="1" ht="13.8" x14ac:dyDescent="0.3">
      <c r="E867" s="19"/>
    </row>
    <row r="868" spans="5:5" s="22" customFormat="1" ht="13.8" x14ac:dyDescent="0.3">
      <c r="E868" s="19"/>
    </row>
    <row r="869" spans="5:5" s="22" customFormat="1" ht="13.8" x14ac:dyDescent="0.3">
      <c r="E869" s="19"/>
    </row>
    <row r="870" spans="5:5" s="22" customFormat="1" ht="13.8" x14ac:dyDescent="0.3">
      <c r="E870" s="19"/>
    </row>
    <row r="871" spans="5:5" s="22" customFormat="1" ht="13.8" x14ac:dyDescent="0.3">
      <c r="E871" s="19"/>
    </row>
    <row r="872" spans="5:5" s="22" customFormat="1" ht="13.8" x14ac:dyDescent="0.3">
      <c r="E872" s="19"/>
    </row>
    <row r="873" spans="5:5" s="22" customFormat="1" ht="13.8" x14ac:dyDescent="0.3">
      <c r="E873" s="19"/>
    </row>
    <row r="874" spans="5:5" s="22" customFormat="1" ht="13.8" x14ac:dyDescent="0.3">
      <c r="E874" s="19"/>
    </row>
    <row r="875" spans="5:5" s="22" customFormat="1" ht="13.8" x14ac:dyDescent="0.3">
      <c r="E875" s="19"/>
    </row>
    <row r="876" spans="5:5" s="22" customFormat="1" ht="13.8" x14ac:dyDescent="0.3">
      <c r="E876" s="19"/>
    </row>
    <row r="877" spans="5:5" s="22" customFormat="1" ht="13.8" x14ac:dyDescent="0.3">
      <c r="E877" s="19"/>
    </row>
    <row r="878" spans="5:5" s="22" customFormat="1" ht="13.8" x14ac:dyDescent="0.3">
      <c r="E878" s="19"/>
    </row>
    <row r="879" spans="5:5" s="22" customFormat="1" ht="13.8" x14ac:dyDescent="0.3">
      <c r="E879" s="19"/>
    </row>
    <row r="880" spans="5:5" s="22" customFormat="1" ht="13.8" x14ac:dyDescent="0.3">
      <c r="E880" s="19"/>
    </row>
    <row r="881" spans="5:5" s="22" customFormat="1" ht="13.8" x14ac:dyDescent="0.3">
      <c r="E881" s="19"/>
    </row>
    <row r="882" spans="5:5" s="22" customFormat="1" ht="13.8" x14ac:dyDescent="0.3">
      <c r="E882" s="19"/>
    </row>
    <row r="883" spans="5:5" s="22" customFormat="1" ht="13.8" x14ac:dyDescent="0.3">
      <c r="E883" s="19"/>
    </row>
    <row r="884" spans="5:5" s="22" customFormat="1" ht="13.8" x14ac:dyDescent="0.3">
      <c r="E884" s="19"/>
    </row>
    <row r="885" spans="5:5" s="22" customFormat="1" ht="13.8" x14ac:dyDescent="0.3">
      <c r="E885" s="19"/>
    </row>
    <row r="886" spans="5:5" s="22" customFormat="1" ht="13.8" x14ac:dyDescent="0.3">
      <c r="E886" s="19"/>
    </row>
    <row r="887" spans="5:5" s="22" customFormat="1" ht="13.8" x14ac:dyDescent="0.3">
      <c r="E887" s="19"/>
    </row>
    <row r="888" spans="5:5" s="22" customFormat="1" ht="13.8" x14ac:dyDescent="0.3">
      <c r="E888" s="19"/>
    </row>
    <row r="889" spans="5:5" s="22" customFormat="1" ht="13.8" x14ac:dyDescent="0.3">
      <c r="E889" s="19"/>
    </row>
    <row r="890" spans="5:5" s="22" customFormat="1" ht="13.8" x14ac:dyDescent="0.3">
      <c r="E890" s="19"/>
    </row>
    <row r="891" spans="5:5" s="22" customFormat="1" ht="13.8" x14ac:dyDescent="0.3">
      <c r="E891" s="19"/>
    </row>
    <row r="892" spans="5:5" s="22" customFormat="1" ht="13.8" x14ac:dyDescent="0.3">
      <c r="E892" s="19"/>
    </row>
    <row r="893" spans="5:5" s="22" customFormat="1" ht="13.8" x14ac:dyDescent="0.3">
      <c r="E893" s="19"/>
    </row>
    <row r="894" spans="5:5" s="22" customFormat="1" ht="13.8" x14ac:dyDescent="0.3">
      <c r="E894" s="19"/>
    </row>
    <row r="895" spans="5:5" s="22" customFormat="1" ht="13.8" x14ac:dyDescent="0.3">
      <c r="E895" s="19"/>
    </row>
    <row r="896" spans="5:5" s="22" customFormat="1" ht="13.8" x14ac:dyDescent="0.3">
      <c r="E896" s="19"/>
    </row>
    <row r="897" spans="5:5" s="22" customFormat="1" ht="13.8" x14ac:dyDescent="0.3">
      <c r="E897" s="19"/>
    </row>
    <row r="898" spans="5:5" s="22" customFormat="1" ht="13.8" x14ac:dyDescent="0.3">
      <c r="E898" s="19"/>
    </row>
    <row r="899" spans="5:5" s="22" customFormat="1" ht="13.8" x14ac:dyDescent="0.3">
      <c r="E899" s="19"/>
    </row>
    <row r="900" spans="5:5" s="22" customFormat="1" ht="13.8" x14ac:dyDescent="0.3">
      <c r="E900" s="19"/>
    </row>
    <row r="901" spans="5:5" s="22" customFormat="1" ht="13.8" x14ac:dyDescent="0.3">
      <c r="E901" s="19"/>
    </row>
    <row r="902" spans="5:5" s="22" customFormat="1" ht="13.8" x14ac:dyDescent="0.3">
      <c r="E902" s="19"/>
    </row>
    <row r="903" spans="5:5" s="22" customFormat="1" ht="13.8" x14ac:dyDescent="0.3">
      <c r="E903" s="19"/>
    </row>
    <row r="904" spans="5:5" s="22" customFormat="1" ht="13.8" x14ac:dyDescent="0.3">
      <c r="E904" s="19"/>
    </row>
    <row r="905" spans="5:5" s="22" customFormat="1" ht="13.8" x14ac:dyDescent="0.3">
      <c r="E905" s="19"/>
    </row>
    <row r="906" spans="5:5" s="22" customFormat="1" ht="13.8" x14ac:dyDescent="0.3">
      <c r="E906" s="19"/>
    </row>
    <row r="907" spans="5:5" s="22" customFormat="1" ht="13.8" x14ac:dyDescent="0.3">
      <c r="E907" s="19"/>
    </row>
    <row r="908" spans="5:5" s="22" customFormat="1" ht="13.8" x14ac:dyDescent="0.3">
      <c r="E908" s="19"/>
    </row>
    <row r="909" spans="5:5" s="22" customFormat="1" ht="13.8" x14ac:dyDescent="0.3">
      <c r="E909" s="19"/>
    </row>
    <row r="910" spans="5:5" s="22" customFormat="1" ht="13.8" x14ac:dyDescent="0.3">
      <c r="E910" s="19"/>
    </row>
    <row r="911" spans="5:5" s="22" customFormat="1" ht="13.8" x14ac:dyDescent="0.3">
      <c r="E911" s="19"/>
    </row>
    <row r="912" spans="5:5" s="22" customFormat="1" ht="13.8" x14ac:dyDescent="0.3">
      <c r="E912" s="19"/>
    </row>
    <row r="913" spans="5:5" s="22" customFormat="1" ht="13.8" x14ac:dyDescent="0.3">
      <c r="E913" s="19"/>
    </row>
    <row r="914" spans="5:5" s="22" customFormat="1" ht="13.8" x14ac:dyDescent="0.3">
      <c r="E914" s="19"/>
    </row>
    <row r="915" spans="5:5" s="22" customFormat="1" ht="13.8" x14ac:dyDescent="0.3">
      <c r="E915" s="19"/>
    </row>
    <row r="916" spans="5:5" s="22" customFormat="1" ht="13.8" x14ac:dyDescent="0.3">
      <c r="E916" s="19"/>
    </row>
    <row r="917" spans="5:5" s="22" customFormat="1" ht="13.8" x14ac:dyDescent="0.3">
      <c r="E917" s="19"/>
    </row>
    <row r="918" spans="5:5" s="22" customFormat="1" ht="13.8" x14ac:dyDescent="0.3">
      <c r="E918" s="19"/>
    </row>
    <row r="919" spans="5:5" s="22" customFormat="1" ht="13.8" x14ac:dyDescent="0.3">
      <c r="E919" s="19"/>
    </row>
    <row r="920" spans="5:5" s="22" customFormat="1" ht="13.8" x14ac:dyDescent="0.3">
      <c r="E920" s="19"/>
    </row>
    <row r="921" spans="5:5" s="22" customFormat="1" ht="13.8" x14ac:dyDescent="0.3">
      <c r="E921" s="19"/>
    </row>
    <row r="922" spans="5:5" s="22" customFormat="1" ht="13.8" x14ac:dyDescent="0.3">
      <c r="E922" s="19"/>
    </row>
    <row r="923" spans="5:5" s="22" customFormat="1" ht="13.8" x14ac:dyDescent="0.3">
      <c r="E923" s="19"/>
    </row>
    <row r="924" spans="5:5" s="22" customFormat="1" ht="13.8" x14ac:dyDescent="0.3">
      <c r="E924" s="19"/>
    </row>
    <row r="925" spans="5:5" s="22" customFormat="1" ht="13.8" x14ac:dyDescent="0.3">
      <c r="E925" s="19"/>
    </row>
    <row r="926" spans="5:5" s="22" customFormat="1" ht="13.8" x14ac:dyDescent="0.3">
      <c r="E926" s="19"/>
    </row>
    <row r="927" spans="5:5" s="22" customFormat="1" ht="13.8" x14ac:dyDescent="0.3">
      <c r="E927" s="19"/>
    </row>
    <row r="928" spans="5:5" s="22" customFormat="1" ht="13.8" x14ac:dyDescent="0.3">
      <c r="E928" s="19"/>
    </row>
    <row r="929" spans="5:5" s="22" customFormat="1" ht="13.8" x14ac:dyDescent="0.3">
      <c r="E929" s="19"/>
    </row>
    <row r="930" spans="5:5" s="22" customFormat="1" ht="13.8" x14ac:dyDescent="0.3">
      <c r="E930" s="19"/>
    </row>
    <row r="931" spans="5:5" s="22" customFormat="1" ht="13.8" x14ac:dyDescent="0.3">
      <c r="E931" s="19"/>
    </row>
    <row r="932" spans="5:5" s="22" customFormat="1" ht="13.8" x14ac:dyDescent="0.3">
      <c r="E932" s="19"/>
    </row>
    <row r="933" spans="5:5" s="22" customFormat="1" ht="13.8" x14ac:dyDescent="0.3">
      <c r="E933" s="19"/>
    </row>
    <row r="934" spans="5:5" s="22" customFormat="1" ht="13.8" x14ac:dyDescent="0.3">
      <c r="E934" s="19"/>
    </row>
    <row r="935" spans="5:5" s="22" customFormat="1" ht="13.8" x14ac:dyDescent="0.3">
      <c r="E935" s="19"/>
    </row>
    <row r="936" spans="5:5" s="22" customFormat="1" ht="13.8" x14ac:dyDescent="0.3">
      <c r="E936" s="19"/>
    </row>
    <row r="937" spans="5:5" s="22" customFormat="1" ht="13.8" x14ac:dyDescent="0.3">
      <c r="E937" s="19"/>
    </row>
    <row r="938" spans="5:5" s="22" customFormat="1" ht="13.8" x14ac:dyDescent="0.3">
      <c r="E938" s="19"/>
    </row>
    <row r="939" spans="5:5" s="22" customFormat="1" ht="13.8" x14ac:dyDescent="0.3">
      <c r="E939" s="19"/>
    </row>
    <row r="940" spans="5:5" s="22" customFormat="1" ht="13.8" x14ac:dyDescent="0.3">
      <c r="E940" s="19"/>
    </row>
    <row r="941" spans="5:5" s="22" customFormat="1" ht="13.8" x14ac:dyDescent="0.3">
      <c r="E941" s="19"/>
    </row>
    <row r="942" spans="5:5" s="22" customFormat="1" ht="13.8" x14ac:dyDescent="0.3">
      <c r="E942" s="19"/>
    </row>
    <row r="943" spans="5:5" s="22" customFormat="1" ht="13.8" x14ac:dyDescent="0.3">
      <c r="E943" s="19"/>
    </row>
    <row r="944" spans="5:5" s="22" customFormat="1" ht="13.8" x14ac:dyDescent="0.3">
      <c r="E944" s="19"/>
    </row>
    <row r="945" spans="5:5" s="22" customFormat="1" ht="13.8" x14ac:dyDescent="0.3">
      <c r="E945" s="19"/>
    </row>
    <row r="946" spans="5:5" s="22" customFormat="1" ht="13.8" x14ac:dyDescent="0.3">
      <c r="E946" s="19"/>
    </row>
    <row r="947" spans="5:5" s="22" customFormat="1" ht="13.8" x14ac:dyDescent="0.3">
      <c r="E947" s="19"/>
    </row>
    <row r="948" spans="5:5" s="22" customFormat="1" ht="13.8" x14ac:dyDescent="0.3">
      <c r="E948" s="19"/>
    </row>
    <row r="949" spans="5:5" s="22" customFormat="1" ht="13.8" x14ac:dyDescent="0.3">
      <c r="E949" s="19"/>
    </row>
    <row r="950" spans="5:5" s="22" customFormat="1" ht="13.8" x14ac:dyDescent="0.3">
      <c r="E950" s="19"/>
    </row>
    <row r="951" spans="5:5" s="22" customFormat="1" ht="13.8" x14ac:dyDescent="0.3">
      <c r="E951" s="19"/>
    </row>
    <row r="952" spans="5:5" s="22" customFormat="1" ht="13.8" x14ac:dyDescent="0.3">
      <c r="E952" s="19"/>
    </row>
    <row r="953" spans="5:5" s="22" customFormat="1" ht="13.8" x14ac:dyDescent="0.3">
      <c r="E953" s="19"/>
    </row>
    <row r="954" spans="5:5" s="22" customFormat="1" ht="13.8" x14ac:dyDescent="0.3">
      <c r="E954" s="19"/>
    </row>
    <row r="955" spans="5:5" s="22" customFormat="1" ht="13.8" x14ac:dyDescent="0.3">
      <c r="E955" s="19"/>
    </row>
    <row r="956" spans="5:5" s="22" customFormat="1" ht="13.8" x14ac:dyDescent="0.3">
      <c r="E956" s="19"/>
    </row>
    <row r="957" spans="5:5" s="22" customFormat="1" ht="13.8" x14ac:dyDescent="0.3">
      <c r="E957" s="19"/>
    </row>
    <row r="958" spans="5:5" s="22" customFormat="1" ht="13.8" x14ac:dyDescent="0.3">
      <c r="E958" s="19"/>
    </row>
    <row r="959" spans="5:5" s="22" customFormat="1" ht="13.8" x14ac:dyDescent="0.3">
      <c r="E959" s="19"/>
    </row>
    <row r="960" spans="5:5" s="22" customFormat="1" ht="13.8" x14ac:dyDescent="0.3">
      <c r="E960" s="19"/>
    </row>
    <row r="961" spans="5:5" s="22" customFormat="1" ht="13.8" x14ac:dyDescent="0.3">
      <c r="E961" s="19"/>
    </row>
    <row r="962" spans="5:5" s="22" customFormat="1" ht="13.8" x14ac:dyDescent="0.3">
      <c r="E962" s="19"/>
    </row>
    <row r="963" spans="5:5" s="22" customFormat="1" ht="13.8" x14ac:dyDescent="0.3">
      <c r="E963" s="19"/>
    </row>
    <row r="964" spans="5:5" s="22" customFormat="1" ht="13.8" x14ac:dyDescent="0.3">
      <c r="E964" s="19"/>
    </row>
    <row r="965" spans="5:5" s="22" customFormat="1" ht="13.8" x14ac:dyDescent="0.3">
      <c r="E965" s="19"/>
    </row>
    <row r="966" spans="5:5" s="22" customFormat="1" ht="13.8" x14ac:dyDescent="0.3">
      <c r="E966" s="19"/>
    </row>
    <row r="967" spans="5:5" s="22" customFormat="1" ht="13.8" x14ac:dyDescent="0.3">
      <c r="E967" s="19"/>
    </row>
    <row r="968" spans="5:5" s="22" customFormat="1" ht="13.8" x14ac:dyDescent="0.3">
      <c r="E968" s="19"/>
    </row>
    <row r="969" spans="5:5" s="22" customFormat="1" ht="13.8" x14ac:dyDescent="0.3">
      <c r="E969" s="19"/>
    </row>
    <row r="970" spans="5:5" s="22" customFormat="1" ht="13.8" x14ac:dyDescent="0.3">
      <c r="E970" s="19"/>
    </row>
    <row r="971" spans="5:5" s="22" customFormat="1" ht="13.8" x14ac:dyDescent="0.3">
      <c r="E971" s="19"/>
    </row>
    <row r="972" spans="5:5" s="22" customFormat="1" ht="13.8" x14ac:dyDescent="0.3">
      <c r="E972" s="19"/>
    </row>
    <row r="973" spans="5:5" s="22" customFormat="1" ht="13.8" x14ac:dyDescent="0.3">
      <c r="E973" s="19"/>
    </row>
    <row r="974" spans="5:5" s="22" customFormat="1" ht="13.8" x14ac:dyDescent="0.3">
      <c r="E974" s="19"/>
    </row>
    <row r="975" spans="5:5" s="22" customFormat="1" ht="13.8" x14ac:dyDescent="0.3">
      <c r="E975" s="19"/>
    </row>
    <row r="976" spans="5:5" s="22" customFormat="1" ht="13.8" x14ac:dyDescent="0.3">
      <c r="E976" s="19"/>
    </row>
    <row r="977" spans="5:5" s="22" customFormat="1" ht="13.8" x14ac:dyDescent="0.3">
      <c r="E977" s="19"/>
    </row>
    <row r="978" spans="5:5" s="22" customFormat="1" ht="13.8" x14ac:dyDescent="0.3">
      <c r="E978" s="19"/>
    </row>
    <row r="979" spans="5:5" s="22" customFormat="1" ht="13.8" x14ac:dyDescent="0.3">
      <c r="E979" s="19"/>
    </row>
    <row r="980" spans="5:5" s="22" customFormat="1" ht="13.8" x14ac:dyDescent="0.3">
      <c r="E980" s="19"/>
    </row>
    <row r="981" spans="5:5" s="22" customFormat="1" ht="13.8" x14ac:dyDescent="0.3">
      <c r="E981" s="19"/>
    </row>
    <row r="982" spans="5:5" s="22" customFormat="1" ht="13.8" x14ac:dyDescent="0.3">
      <c r="E982" s="19"/>
    </row>
    <row r="983" spans="5:5" s="22" customFormat="1" ht="13.8" x14ac:dyDescent="0.3">
      <c r="E983" s="19"/>
    </row>
    <row r="984" spans="5:5" s="22" customFormat="1" ht="13.8" x14ac:dyDescent="0.3">
      <c r="E984" s="19"/>
    </row>
    <row r="985" spans="5:5" s="22" customFormat="1" ht="13.8" x14ac:dyDescent="0.3">
      <c r="E985" s="19"/>
    </row>
    <row r="986" spans="5:5" s="22" customFormat="1" ht="13.8" x14ac:dyDescent="0.3">
      <c r="E986" s="19"/>
    </row>
    <row r="987" spans="5:5" s="22" customFormat="1" ht="13.8" x14ac:dyDescent="0.3">
      <c r="E987" s="19"/>
    </row>
    <row r="988" spans="5:5" s="22" customFormat="1" ht="13.8" x14ac:dyDescent="0.3">
      <c r="E988" s="19"/>
    </row>
    <row r="989" spans="5:5" s="22" customFormat="1" ht="13.8" x14ac:dyDescent="0.3">
      <c r="E989" s="19"/>
    </row>
    <row r="990" spans="5:5" s="22" customFormat="1" ht="13.8" x14ac:dyDescent="0.3">
      <c r="E990" s="19"/>
    </row>
    <row r="991" spans="5:5" s="22" customFormat="1" ht="13.8" x14ac:dyDescent="0.3">
      <c r="E991" s="19"/>
    </row>
    <row r="992" spans="5:5" s="22" customFormat="1" ht="13.8" x14ac:dyDescent="0.3">
      <c r="E992" s="19"/>
    </row>
    <row r="993" spans="5:5" s="22" customFormat="1" ht="13.8" x14ac:dyDescent="0.3">
      <c r="E993" s="19"/>
    </row>
    <row r="994" spans="5:5" s="22" customFormat="1" ht="13.8" x14ac:dyDescent="0.3">
      <c r="E994" s="19"/>
    </row>
    <row r="995" spans="5:5" s="22" customFormat="1" ht="13.8" x14ac:dyDescent="0.3">
      <c r="E995" s="19"/>
    </row>
    <row r="996" spans="5:5" s="22" customFormat="1" ht="13.8" x14ac:dyDescent="0.3">
      <c r="E996" s="19"/>
    </row>
    <row r="997" spans="5:5" s="22" customFormat="1" ht="13.8" x14ac:dyDescent="0.3">
      <c r="E997" s="19"/>
    </row>
    <row r="998" spans="5:5" s="22" customFormat="1" ht="13.8" x14ac:dyDescent="0.3">
      <c r="E998" s="19"/>
    </row>
    <row r="999" spans="5:5" s="22" customFormat="1" ht="13.8" x14ac:dyDescent="0.3">
      <c r="E999" s="19"/>
    </row>
    <row r="1000" spans="5:5" s="22" customFormat="1" ht="13.8" x14ac:dyDescent="0.3">
      <c r="E1000" s="19"/>
    </row>
    <row r="1001" spans="5:5" s="22" customFormat="1" ht="13.8" x14ac:dyDescent="0.3">
      <c r="E1001" s="19"/>
    </row>
    <row r="1002" spans="5:5" s="22" customFormat="1" ht="13.8" x14ac:dyDescent="0.3">
      <c r="E1002" s="19"/>
    </row>
    <row r="1003" spans="5:5" s="22" customFormat="1" ht="13.8" x14ac:dyDescent="0.3">
      <c r="E1003" s="19"/>
    </row>
    <row r="1004" spans="5:5" s="22" customFormat="1" ht="13.8" x14ac:dyDescent="0.3">
      <c r="E1004" s="19"/>
    </row>
    <row r="1005" spans="5:5" s="22" customFormat="1" ht="13.8" x14ac:dyDescent="0.3">
      <c r="E1005" s="19"/>
    </row>
    <row r="1006" spans="5:5" s="22" customFormat="1" ht="13.8" x14ac:dyDescent="0.3">
      <c r="E1006" s="19"/>
    </row>
    <row r="1007" spans="5:5" s="22" customFormat="1" ht="13.8" x14ac:dyDescent="0.3">
      <c r="E1007" s="19"/>
    </row>
    <row r="1008" spans="5:5" s="22" customFormat="1" ht="13.8" x14ac:dyDescent="0.3">
      <c r="E1008" s="19"/>
    </row>
    <row r="1009" spans="5:5" s="22" customFormat="1" ht="13.8" x14ac:dyDescent="0.3">
      <c r="E1009" s="19"/>
    </row>
    <row r="1010" spans="5:5" s="22" customFormat="1" ht="13.8" x14ac:dyDescent="0.3">
      <c r="E1010" s="19"/>
    </row>
    <row r="1011" spans="5:5" s="22" customFormat="1" ht="13.8" x14ac:dyDescent="0.3">
      <c r="E1011" s="19"/>
    </row>
    <row r="1012" spans="5:5" s="22" customFormat="1" ht="13.8" x14ac:dyDescent="0.3">
      <c r="E1012" s="19"/>
    </row>
    <row r="1013" spans="5:5" s="22" customFormat="1" ht="13.8" x14ac:dyDescent="0.3">
      <c r="E1013" s="19"/>
    </row>
    <row r="1014" spans="5:5" s="22" customFormat="1" ht="13.8" x14ac:dyDescent="0.3">
      <c r="E1014" s="19"/>
    </row>
    <row r="1015" spans="5:5" s="22" customFormat="1" ht="13.8" x14ac:dyDescent="0.3">
      <c r="E1015" s="19"/>
    </row>
    <row r="1016" spans="5:5" s="22" customFormat="1" ht="13.8" x14ac:dyDescent="0.3">
      <c r="E1016" s="19"/>
    </row>
    <row r="1017" spans="5:5" s="22" customFormat="1" ht="13.8" x14ac:dyDescent="0.3">
      <c r="E1017" s="19"/>
    </row>
    <row r="1018" spans="5:5" s="22" customFormat="1" ht="13.8" x14ac:dyDescent="0.3">
      <c r="E1018" s="19"/>
    </row>
    <row r="1019" spans="5:5" s="22" customFormat="1" ht="13.8" x14ac:dyDescent="0.3">
      <c r="E1019" s="19"/>
    </row>
    <row r="1020" spans="5:5" s="22" customFormat="1" ht="13.8" x14ac:dyDescent="0.3">
      <c r="E1020" s="19"/>
    </row>
    <row r="1021" spans="5:5" s="22" customFormat="1" ht="13.8" x14ac:dyDescent="0.3">
      <c r="E1021" s="19"/>
    </row>
    <row r="1022" spans="5:5" s="22" customFormat="1" ht="13.8" x14ac:dyDescent="0.3">
      <c r="E1022" s="19"/>
    </row>
    <row r="1023" spans="5:5" s="22" customFormat="1" ht="13.8" x14ac:dyDescent="0.3">
      <c r="E1023" s="19"/>
    </row>
    <row r="1024" spans="5:5" s="22" customFormat="1" ht="13.8" x14ac:dyDescent="0.3">
      <c r="E1024" s="19"/>
    </row>
    <row r="1025" spans="5:5" s="22" customFormat="1" ht="13.8" x14ac:dyDescent="0.3">
      <c r="E1025" s="19"/>
    </row>
    <row r="1026" spans="5:5" s="22" customFormat="1" ht="13.8" x14ac:dyDescent="0.3">
      <c r="E1026" s="19"/>
    </row>
    <row r="1027" spans="5:5" s="22" customFormat="1" ht="13.8" x14ac:dyDescent="0.3">
      <c r="E1027" s="19"/>
    </row>
    <row r="1028" spans="5:5" s="22" customFormat="1" ht="13.8" x14ac:dyDescent="0.3">
      <c r="E1028" s="19"/>
    </row>
    <row r="1029" spans="5:5" s="22" customFormat="1" ht="13.8" x14ac:dyDescent="0.3">
      <c r="E1029" s="19"/>
    </row>
    <row r="1030" spans="5:5" s="22" customFormat="1" ht="13.8" x14ac:dyDescent="0.3">
      <c r="E1030" s="19"/>
    </row>
    <row r="1031" spans="5:5" s="22" customFormat="1" ht="13.8" x14ac:dyDescent="0.3">
      <c r="E1031" s="19"/>
    </row>
    <row r="1032" spans="5:5" s="22" customFormat="1" ht="13.8" x14ac:dyDescent="0.3">
      <c r="E1032" s="19"/>
    </row>
    <row r="1033" spans="5:5" s="22" customFormat="1" ht="13.8" x14ac:dyDescent="0.3">
      <c r="E1033" s="19"/>
    </row>
    <row r="1034" spans="5:5" s="22" customFormat="1" ht="13.8" x14ac:dyDescent="0.3">
      <c r="E1034" s="19"/>
    </row>
    <row r="1035" spans="5:5" s="22" customFormat="1" ht="13.8" x14ac:dyDescent="0.3">
      <c r="E1035" s="19"/>
    </row>
    <row r="1036" spans="5:5" s="22" customFormat="1" ht="13.8" x14ac:dyDescent="0.3">
      <c r="E1036" s="19"/>
    </row>
    <row r="1037" spans="5:5" s="22" customFormat="1" ht="13.8" x14ac:dyDescent="0.3">
      <c r="E1037" s="19"/>
    </row>
    <row r="1038" spans="5:5" s="22" customFormat="1" ht="13.8" x14ac:dyDescent="0.3">
      <c r="E1038" s="19"/>
    </row>
    <row r="1039" spans="5:5" s="22" customFormat="1" ht="13.8" x14ac:dyDescent="0.3">
      <c r="E1039" s="19"/>
    </row>
    <row r="1040" spans="5:5" s="22" customFormat="1" ht="13.8" x14ac:dyDescent="0.3">
      <c r="E1040" s="19"/>
    </row>
    <row r="1041" spans="5:5" s="22" customFormat="1" ht="13.8" x14ac:dyDescent="0.3">
      <c r="E1041" s="19"/>
    </row>
    <row r="1042" spans="5:5" s="22" customFormat="1" ht="13.8" x14ac:dyDescent="0.3">
      <c r="E1042" s="19"/>
    </row>
    <row r="1043" spans="5:5" s="22" customFormat="1" ht="13.8" x14ac:dyDescent="0.3">
      <c r="E1043" s="19"/>
    </row>
    <row r="1044" spans="5:5" s="22" customFormat="1" ht="13.8" x14ac:dyDescent="0.3">
      <c r="E1044" s="19"/>
    </row>
    <row r="1045" spans="5:5" s="22" customFormat="1" ht="13.8" x14ac:dyDescent="0.3">
      <c r="E1045" s="19"/>
    </row>
    <row r="1046" spans="5:5" s="22" customFormat="1" ht="13.8" x14ac:dyDescent="0.3">
      <c r="E1046" s="19"/>
    </row>
    <row r="1047" spans="5:5" s="22" customFormat="1" ht="13.8" x14ac:dyDescent="0.3">
      <c r="E1047" s="19"/>
    </row>
    <row r="1048" spans="5:5" s="22" customFormat="1" ht="13.8" x14ac:dyDescent="0.3">
      <c r="E1048" s="19"/>
    </row>
    <row r="1049" spans="5:5" s="22" customFormat="1" ht="13.8" x14ac:dyDescent="0.3">
      <c r="E1049" s="19"/>
    </row>
    <row r="1050" spans="5:5" s="22" customFormat="1" ht="13.8" x14ac:dyDescent="0.3">
      <c r="E1050" s="19"/>
    </row>
    <row r="1051" spans="5:5" s="22" customFormat="1" ht="13.8" x14ac:dyDescent="0.3">
      <c r="E1051" s="19"/>
    </row>
    <row r="1052" spans="5:5" s="22" customFormat="1" ht="13.8" x14ac:dyDescent="0.3">
      <c r="E1052" s="19"/>
    </row>
    <row r="1053" spans="5:5" s="22" customFormat="1" ht="13.8" x14ac:dyDescent="0.3">
      <c r="E1053" s="19"/>
    </row>
    <row r="1054" spans="5:5" s="22" customFormat="1" ht="13.8" x14ac:dyDescent="0.3">
      <c r="E1054" s="19"/>
    </row>
    <row r="1055" spans="5:5" s="22" customFormat="1" ht="13.8" x14ac:dyDescent="0.3">
      <c r="E1055" s="19"/>
    </row>
    <row r="1056" spans="5:5" s="22" customFormat="1" ht="13.8" x14ac:dyDescent="0.3">
      <c r="E1056" s="19"/>
    </row>
    <row r="1057" spans="5:5" s="22" customFormat="1" ht="13.8" x14ac:dyDescent="0.3">
      <c r="E1057" s="19"/>
    </row>
    <row r="1058" spans="5:5" s="22" customFormat="1" ht="13.8" x14ac:dyDescent="0.3">
      <c r="E1058" s="19"/>
    </row>
    <row r="1059" spans="5:5" s="22" customFormat="1" ht="13.8" x14ac:dyDescent="0.3">
      <c r="E1059" s="19"/>
    </row>
    <row r="1060" spans="5:5" s="22" customFormat="1" ht="13.8" x14ac:dyDescent="0.3">
      <c r="E1060" s="19"/>
    </row>
    <row r="1061" spans="5:5" s="22" customFormat="1" ht="13.8" x14ac:dyDescent="0.3">
      <c r="E1061" s="19"/>
    </row>
    <row r="1062" spans="5:5" s="22" customFormat="1" ht="13.8" x14ac:dyDescent="0.3">
      <c r="E1062" s="19"/>
    </row>
    <row r="1063" spans="5:5" s="22" customFormat="1" ht="13.8" x14ac:dyDescent="0.3">
      <c r="E1063" s="19"/>
    </row>
    <row r="1064" spans="5:5" s="22" customFormat="1" ht="13.8" x14ac:dyDescent="0.3">
      <c r="E1064" s="19"/>
    </row>
    <row r="1065" spans="5:5" s="22" customFormat="1" ht="13.8" x14ac:dyDescent="0.3">
      <c r="E1065" s="19"/>
    </row>
    <row r="1066" spans="5:5" s="22" customFormat="1" ht="13.8" x14ac:dyDescent="0.3">
      <c r="E1066" s="19"/>
    </row>
    <row r="1067" spans="5:5" s="22" customFormat="1" ht="13.8" x14ac:dyDescent="0.3">
      <c r="E1067" s="19"/>
    </row>
    <row r="1068" spans="5:5" s="22" customFormat="1" ht="13.8" x14ac:dyDescent="0.3">
      <c r="E1068" s="19"/>
    </row>
    <row r="1069" spans="5:5" s="22" customFormat="1" ht="13.8" x14ac:dyDescent="0.3">
      <c r="E1069" s="19"/>
    </row>
    <row r="1070" spans="5:5" s="22" customFormat="1" ht="13.8" x14ac:dyDescent="0.3">
      <c r="E1070" s="19"/>
    </row>
    <row r="1071" spans="5:5" s="22" customFormat="1" ht="13.8" x14ac:dyDescent="0.3">
      <c r="E1071" s="19"/>
    </row>
    <row r="1072" spans="5:5" s="22" customFormat="1" ht="13.8" x14ac:dyDescent="0.3">
      <c r="E1072" s="19"/>
    </row>
    <row r="1073" spans="5:5" s="22" customFormat="1" ht="13.8" x14ac:dyDescent="0.3">
      <c r="E1073" s="19"/>
    </row>
    <row r="1074" spans="5:5" s="22" customFormat="1" ht="13.8" x14ac:dyDescent="0.3">
      <c r="E1074" s="19"/>
    </row>
    <row r="1075" spans="5:5" s="22" customFormat="1" ht="13.8" x14ac:dyDescent="0.3">
      <c r="E1075" s="19"/>
    </row>
    <row r="1076" spans="5:5" s="22" customFormat="1" ht="13.8" x14ac:dyDescent="0.3">
      <c r="E1076" s="19"/>
    </row>
    <row r="1077" spans="5:5" s="22" customFormat="1" ht="13.8" x14ac:dyDescent="0.3">
      <c r="E1077" s="19"/>
    </row>
    <row r="1078" spans="5:5" s="22" customFormat="1" ht="13.8" x14ac:dyDescent="0.3">
      <c r="E1078" s="19"/>
    </row>
    <row r="1079" spans="5:5" s="22" customFormat="1" ht="13.8" x14ac:dyDescent="0.3">
      <c r="E1079" s="19"/>
    </row>
    <row r="1080" spans="5:5" s="22" customFormat="1" ht="13.8" x14ac:dyDescent="0.3">
      <c r="E1080" s="19"/>
    </row>
    <row r="1081" spans="5:5" s="22" customFormat="1" ht="13.8" x14ac:dyDescent="0.3">
      <c r="E1081" s="19"/>
    </row>
    <row r="1082" spans="5:5" s="22" customFormat="1" ht="13.8" x14ac:dyDescent="0.3">
      <c r="E1082" s="19"/>
    </row>
    <row r="1083" spans="5:5" s="22" customFormat="1" ht="13.8" x14ac:dyDescent="0.3">
      <c r="E1083" s="19"/>
    </row>
    <row r="1084" spans="5:5" s="22" customFormat="1" ht="13.8" x14ac:dyDescent="0.3">
      <c r="E1084" s="19"/>
    </row>
    <row r="1085" spans="5:5" s="22" customFormat="1" ht="13.8" x14ac:dyDescent="0.3">
      <c r="E1085" s="19"/>
    </row>
    <row r="1086" spans="5:5" s="22" customFormat="1" ht="13.8" x14ac:dyDescent="0.3">
      <c r="E1086" s="19"/>
    </row>
    <row r="1087" spans="5:5" s="22" customFormat="1" ht="13.8" x14ac:dyDescent="0.3">
      <c r="E1087" s="19"/>
    </row>
    <row r="1088" spans="5:5" s="22" customFormat="1" ht="13.8" x14ac:dyDescent="0.3">
      <c r="E1088" s="19"/>
    </row>
    <row r="1089" spans="5:5" s="22" customFormat="1" ht="13.8" x14ac:dyDescent="0.3">
      <c r="E1089" s="19"/>
    </row>
    <row r="1090" spans="5:5" s="22" customFormat="1" ht="13.8" x14ac:dyDescent="0.3">
      <c r="E1090" s="19"/>
    </row>
    <row r="1091" spans="5:5" s="22" customFormat="1" ht="13.8" x14ac:dyDescent="0.3">
      <c r="E1091" s="19"/>
    </row>
    <row r="1092" spans="5:5" s="22" customFormat="1" ht="13.8" x14ac:dyDescent="0.3">
      <c r="E1092" s="19"/>
    </row>
    <row r="1093" spans="5:5" s="22" customFormat="1" ht="13.8" x14ac:dyDescent="0.3">
      <c r="E1093" s="19"/>
    </row>
    <row r="1094" spans="5:5" s="22" customFormat="1" ht="13.8" x14ac:dyDescent="0.3">
      <c r="E1094" s="19"/>
    </row>
    <row r="1095" spans="5:5" s="22" customFormat="1" ht="13.8" x14ac:dyDescent="0.3">
      <c r="E1095" s="19"/>
    </row>
    <row r="1096" spans="5:5" s="22" customFormat="1" ht="13.8" x14ac:dyDescent="0.3">
      <c r="E1096" s="19"/>
    </row>
    <row r="1097" spans="5:5" s="22" customFormat="1" ht="13.8" x14ac:dyDescent="0.3">
      <c r="E1097" s="19"/>
    </row>
    <row r="1098" spans="5:5" s="22" customFormat="1" ht="13.8" x14ac:dyDescent="0.3">
      <c r="E1098" s="19"/>
    </row>
    <row r="1099" spans="5:5" s="22" customFormat="1" ht="13.8" x14ac:dyDescent="0.3">
      <c r="E1099" s="19"/>
    </row>
    <row r="1100" spans="5:5" s="22" customFormat="1" ht="13.8" x14ac:dyDescent="0.3">
      <c r="E1100" s="19"/>
    </row>
    <row r="1101" spans="5:5" s="22" customFormat="1" ht="13.8" x14ac:dyDescent="0.3">
      <c r="E1101" s="19"/>
    </row>
    <row r="1102" spans="5:5" s="22" customFormat="1" ht="13.8" x14ac:dyDescent="0.3">
      <c r="E1102" s="19"/>
    </row>
    <row r="1103" spans="5:5" s="22" customFormat="1" ht="13.8" x14ac:dyDescent="0.3">
      <c r="E1103" s="19"/>
    </row>
    <row r="1104" spans="5:5" s="22" customFormat="1" ht="13.8" x14ac:dyDescent="0.3">
      <c r="E1104" s="19"/>
    </row>
    <row r="1105" spans="5:5" s="22" customFormat="1" ht="13.8" x14ac:dyDescent="0.3">
      <c r="E1105" s="19"/>
    </row>
    <row r="1106" spans="5:5" s="22" customFormat="1" ht="13.8" x14ac:dyDescent="0.3">
      <c r="E1106" s="19"/>
    </row>
    <row r="1107" spans="5:5" s="22" customFormat="1" ht="13.8" x14ac:dyDescent="0.3">
      <c r="E1107" s="19"/>
    </row>
    <row r="1108" spans="5:5" s="22" customFormat="1" ht="13.8" x14ac:dyDescent="0.3">
      <c r="E1108" s="19"/>
    </row>
    <row r="1109" spans="5:5" s="22" customFormat="1" ht="13.8" x14ac:dyDescent="0.3">
      <c r="E1109" s="19"/>
    </row>
    <row r="1110" spans="5:5" s="22" customFormat="1" ht="13.8" x14ac:dyDescent="0.3">
      <c r="E1110" s="19"/>
    </row>
    <row r="1111" spans="5:5" s="22" customFormat="1" ht="13.8" x14ac:dyDescent="0.3">
      <c r="E1111" s="19"/>
    </row>
    <row r="1112" spans="5:5" s="22" customFormat="1" ht="13.8" x14ac:dyDescent="0.3">
      <c r="E1112" s="19"/>
    </row>
    <row r="1113" spans="5:5" s="22" customFormat="1" ht="13.8" x14ac:dyDescent="0.3">
      <c r="E1113" s="19"/>
    </row>
    <row r="1114" spans="5:5" s="22" customFormat="1" ht="13.8" x14ac:dyDescent="0.3">
      <c r="E1114" s="19"/>
    </row>
    <row r="1115" spans="5:5" s="22" customFormat="1" ht="13.8" x14ac:dyDescent="0.3">
      <c r="E1115" s="19"/>
    </row>
    <row r="1116" spans="5:5" s="22" customFormat="1" ht="13.8" x14ac:dyDescent="0.3">
      <c r="E1116" s="19"/>
    </row>
    <row r="1117" spans="5:5" s="22" customFormat="1" ht="13.8" x14ac:dyDescent="0.3">
      <c r="E1117" s="19"/>
    </row>
    <row r="1118" spans="5:5" s="22" customFormat="1" ht="13.8" x14ac:dyDescent="0.3">
      <c r="E1118" s="19"/>
    </row>
    <row r="1119" spans="5:5" s="22" customFormat="1" ht="13.8" x14ac:dyDescent="0.3">
      <c r="E1119" s="19"/>
    </row>
    <row r="1120" spans="5:5" s="22" customFormat="1" ht="13.8" x14ac:dyDescent="0.3">
      <c r="E1120" s="19"/>
    </row>
    <row r="1121" spans="5:5" s="22" customFormat="1" ht="13.8" x14ac:dyDescent="0.3">
      <c r="E1121" s="19"/>
    </row>
    <row r="1122" spans="5:5" s="22" customFormat="1" ht="13.8" x14ac:dyDescent="0.3">
      <c r="E1122" s="19"/>
    </row>
    <row r="1123" spans="5:5" s="22" customFormat="1" ht="13.8" x14ac:dyDescent="0.3">
      <c r="E1123" s="19"/>
    </row>
    <row r="1124" spans="5:5" s="22" customFormat="1" ht="13.8" x14ac:dyDescent="0.3">
      <c r="E1124" s="19"/>
    </row>
    <row r="1125" spans="5:5" s="22" customFormat="1" ht="13.8" x14ac:dyDescent="0.3">
      <c r="E1125" s="19"/>
    </row>
    <row r="1126" spans="5:5" s="22" customFormat="1" ht="13.8" x14ac:dyDescent="0.3">
      <c r="E1126" s="19"/>
    </row>
    <row r="1127" spans="5:5" s="22" customFormat="1" ht="13.8" x14ac:dyDescent="0.3">
      <c r="E1127" s="19"/>
    </row>
    <row r="1128" spans="5:5" s="22" customFormat="1" ht="13.8" x14ac:dyDescent="0.3">
      <c r="E1128" s="19"/>
    </row>
    <row r="1129" spans="5:5" s="22" customFormat="1" ht="13.8" x14ac:dyDescent="0.3">
      <c r="E1129" s="19"/>
    </row>
    <row r="1130" spans="5:5" s="22" customFormat="1" ht="13.8" x14ac:dyDescent="0.3">
      <c r="E1130" s="19"/>
    </row>
    <row r="1131" spans="5:5" s="22" customFormat="1" ht="13.8" x14ac:dyDescent="0.3">
      <c r="E1131" s="19"/>
    </row>
    <row r="1132" spans="5:5" s="22" customFormat="1" ht="13.8" x14ac:dyDescent="0.3">
      <c r="E1132" s="19"/>
    </row>
    <row r="1133" spans="5:5" s="22" customFormat="1" ht="13.8" x14ac:dyDescent="0.3">
      <c r="E1133" s="19"/>
    </row>
    <row r="1134" spans="5:5" s="22" customFormat="1" ht="13.8" x14ac:dyDescent="0.3">
      <c r="E1134" s="19"/>
    </row>
    <row r="1135" spans="5:5" s="22" customFormat="1" ht="13.8" x14ac:dyDescent="0.3">
      <c r="E1135" s="19"/>
    </row>
    <row r="1136" spans="5:5" s="22" customFormat="1" ht="13.8" x14ac:dyDescent="0.3">
      <c r="E1136" s="19"/>
    </row>
    <row r="1137" spans="5:5" s="22" customFormat="1" ht="13.8" x14ac:dyDescent="0.3">
      <c r="E1137" s="19"/>
    </row>
    <row r="1138" spans="5:5" s="22" customFormat="1" ht="13.8" x14ac:dyDescent="0.3">
      <c r="E1138" s="19"/>
    </row>
    <row r="1139" spans="5:5" s="22" customFormat="1" ht="13.8" x14ac:dyDescent="0.3">
      <c r="E1139" s="19"/>
    </row>
    <row r="1140" spans="5:5" s="22" customFormat="1" ht="13.8" x14ac:dyDescent="0.3">
      <c r="E1140" s="19"/>
    </row>
    <row r="1141" spans="5:5" s="22" customFormat="1" ht="13.8" x14ac:dyDescent="0.3">
      <c r="E1141" s="19"/>
    </row>
    <row r="1142" spans="5:5" s="22" customFormat="1" ht="13.8" x14ac:dyDescent="0.3">
      <c r="E1142" s="19"/>
    </row>
    <row r="1143" spans="5:5" s="22" customFormat="1" ht="13.8" x14ac:dyDescent="0.3">
      <c r="E1143" s="19"/>
    </row>
    <row r="1144" spans="5:5" s="22" customFormat="1" ht="13.8" x14ac:dyDescent="0.3">
      <c r="E1144" s="19"/>
    </row>
    <row r="1145" spans="5:5" s="22" customFormat="1" ht="13.8" x14ac:dyDescent="0.3">
      <c r="E1145" s="19"/>
    </row>
    <row r="1146" spans="5:5" s="22" customFormat="1" ht="13.8" x14ac:dyDescent="0.3">
      <c r="E1146" s="19"/>
    </row>
    <row r="1147" spans="5:5" s="22" customFormat="1" ht="13.8" x14ac:dyDescent="0.3">
      <c r="E1147" s="19"/>
    </row>
    <row r="1148" spans="5:5" s="22" customFormat="1" ht="13.8" x14ac:dyDescent="0.3">
      <c r="E1148" s="19"/>
    </row>
    <row r="1149" spans="5:5" s="22" customFormat="1" ht="13.8" x14ac:dyDescent="0.3">
      <c r="E1149" s="19"/>
    </row>
    <row r="1150" spans="5:5" s="22" customFormat="1" ht="13.8" x14ac:dyDescent="0.3">
      <c r="E1150" s="19"/>
    </row>
    <row r="1151" spans="5:5" s="22" customFormat="1" ht="13.8" x14ac:dyDescent="0.3">
      <c r="E1151" s="19"/>
    </row>
    <row r="1152" spans="5:5" s="22" customFormat="1" ht="13.8" x14ac:dyDescent="0.3">
      <c r="E1152" s="19"/>
    </row>
    <row r="1153" spans="5:5" s="22" customFormat="1" ht="13.8" x14ac:dyDescent="0.3">
      <c r="E1153" s="19"/>
    </row>
    <row r="1154" spans="5:5" s="22" customFormat="1" ht="13.8" x14ac:dyDescent="0.3">
      <c r="E1154" s="19"/>
    </row>
    <row r="1155" spans="5:5" s="22" customFormat="1" ht="13.8" x14ac:dyDescent="0.3">
      <c r="E1155" s="19"/>
    </row>
    <row r="1156" spans="5:5" s="22" customFormat="1" ht="13.8" x14ac:dyDescent="0.3">
      <c r="E1156" s="19"/>
    </row>
    <row r="1157" spans="5:5" s="22" customFormat="1" ht="13.8" x14ac:dyDescent="0.3">
      <c r="E1157" s="19"/>
    </row>
    <row r="1158" spans="5:5" s="22" customFormat="1" ht="13.8" x14ac:dyDescent="0.3">
      <c r="E1158" s="19"/>
    </row>
    <row r="1159" spans="5:5" s="22" customFormat="1" ht="13.8" x14ac:dyDescent="0.3">
      <c r="E1159" s="19"/>
    </row>
    <row r="1160" spans="5:5" s="22" customFormat="1" ht="13.8" x14ac:dyDescent="0.3">
      <c r="E1160" s="19"/>
    </row>
    <row r="1161" spans="5:5" s="22" customFormat="1" ht="13.8" x14ac:dyDescent="0.3">
      <c r="E1161" s="19"/>
    </row>
    <row r="1162" spans="5:5" s="22" customFormat="1" ht="13.8" x14ac:dyDescent="0.3">
      <c r="E1162" s="19"/>
    </row>
    <row r="1163" spans="5:5" s="22" customFormat="1" ht="13.8" x14ac:dyDescent="0.3">
      <c r="E1163" s="19"/>
    </row>
    <row r="1164" spans="5:5" s="22" customFormat="1" ht="13.8" x14ac:dyDescent="0.3">
      <c r="E1164" s="19"/>
    </row>
    <row r="1165" spans="5:5" s="22" customFormat="1" ht="13.8" x14ac:dyDescent="0.3">
      <c r="E1165" s="19"/>
    </row>
    <row r="1166" spans="5:5" s="22" customFormat="1" ht="13.8" x14ac:dyDescent="0.3">
      <c r="E1166" s="19"/>
    </row>
    <row r="1167" spans="5:5" s="22" customFormat="1" ht="13.8" x14ac:dyDescent="0.3">
      <c r="E1167" s="19"/>
    </row>
    <row r="1168" spans="5:5" s="22" customFormat="1" ht="13.8" x14ac:dyDescent="0.3">
      <c r="E1168" s="19"/>
    </row>
    <row r="1169" spans="5:5" s="22" customFormat="1" ht="13.8" x14ac:dyDescent="0.3">
      <c r="E1169" s="19"/>
    </row>
    <row r="1170" spans="5:5" s="22" customFormat="1" ht="13.8" x14ac:dyDescent="0.3">
      <c r="E1170" s="19"/>
    </row>
    <row r="1171" spans="5:5" s="22" customFormat="1" ht="13.8" x14ac:dyDescent="0.3">
      <c r="E1171" s="19"/>
    </row>
    <row r="1172" spans="5:5" s="22" customFormat="1" ht="13.8" x14ac:dyDescent="0.3">
      <c r="E1172" s="19"/>
    </row>
    <row r="1173" spans="5:5" s="22" customFormat="1" ht="13.8" x14ac:dyDescent="0.3">
      <c r="E1173" s="19"/>
    </row>
    <row r="1174" spans="5:5" s="22" customFormat="1" ht="13.8" x14ac:dyDescent="0.3">
      <c r="E1174" s="19"/>
    </row>
    <row r="1175" spans="5:5" s="22" customFormat="1" ht="13.8" x14ac:dyDescent="0.3">
      <c r="E1175" s="19"/>
    </row>
    <row r="1176" spans="5:5" s="22" customFormat="1" ht="13.8" x14ac:dyDescent="0.3">
      <c r="E1176" s="19"/>
    </row>
    <row r="1177" spans="5:5" s="22" customFormat="1" ht="13.8" x14ac:dyDescent="0.3">
      <c r="E1177" s="19"/>
    </row>
    <row r="1178" spans="5:5" s="22" customFormat="1" ht="13.8" x14ac:dyDescent="0.3">
      <c r="E1178" s="19"/>
    </row>
    <row r="1179" spans="5:5" s="22" customFormat="1" ht="13.8" x14ac:dyDescent="0.3">
      <c r="E1179" s="19"/>
    </row>
    <row r="1180" spans="5:5" s="22" customFormat="1" ht="13.8" x14ac:dyDescent="0.3">
      <c r="E1180" s="19"/>
    </row>
    <row r="1181" spans="5:5" s="22" customFormat="1" ht="13.8" x14ac:dyDescent="0.3">
      <c r="E1181" s="19"/>
    </row>
    <row r="1182" spans="5:5" s="22" customFormat="1" ht="13.8" x14ac:dyDescent="0.3">
      <c r="E1182" s="19"/>
    </row>
    <row r="1183" spans="5:5" s="22" customFormat="1" ht="13.8" x14ac:dyDescent="0.3">
      <c r="E1183" s="19"/>
    </row>
    <row r="1184" spans="5:5" s="22" customFormat="1" ht="13.8" x14ac:dyDescent="0.3">
      <c r="E1184" s="19"/>
    </row>
    <row r="1185" spans="5:5" s="22" customFormat="1" ht="13.8" x14ac:dyDescent="0.3">
      <c r="E1185" s="19"/>
    </row>
    <row r="1186" spans="5:5" s="22" customFormat="1" ht="13.8" x14ac:dyDescent="0.3">
      <c r="E1186" s="19"/>
    </row>
    <row r="1187" spans="5:5" s="22" customFormat="1" ht="13.8" x14ac:dyDescent="0.3">
      <c r="E1187" s="19"/>
    </row>
    <row r="1188" spans="5:5" s="22" customFormat="1" ht="13.8" x14ac:dyDescent="0.3">
      <c r="E1188" s="19"/>
    </row>
    <row r="1189" spans="5:5" s="22" customFormat="1" ht="13.8" x14ac:dyDescent="0.3">
      <c r="E1189" s="19"/>
    </row>
    <row r="1190" spans="5:5" s="22" customFormat="1" ht="13.8" x14ac:dyDescent="0.3">
      <c r="E1190" s="19"/>
    </row>
    <row r="1191" spans="5:5" s="22" customFormat="1" ht="13.8" x14ac:dyDescent="0.3">
      <c r="E1191" s="19"/>
    </row>
    <row r="1192" spans="5:5" s="22" customFormat="1" ht="13.8" x14ac:dyDescent="0.3">
      <c r="E1192" s="19"/>
    </row>
    <row r="1193" spans="5:5" s="22" customFormat="1" ht="13.8" x14ac:dyDescent="0.3">
      <c r="E1193" s="19"/>
    </row>
    <row r="1194" spans="5:5" s="22" customFormat="1" ht="13.8" x14ac:dyDescent="0.3">
      <c r="E1194" s="19"/>
    </row>
    <row r="1195" spans="5:5" s="22" customFormat="1" ht="13.8" x14ac:dyDescent="0.3">
      <c r="E1195" s="19"/>
    </row>
    <row r="1196" spans="5:5" s="22" customFormat="1" ht="13.8" x14ac:dyDescent="0.3">
      <c r="E1196" s="19"/>
    </row>
    <row r="1197" spans="5:5" s="22" customFormat="1" ht="13.8" x14ac:dyDescent="0.3">
      <c r="E1197" s="19"/>
    </row>
    <row r="1198" spans="5:5" s="22" customFormat="1" ht="13.8" x14ac:dyDescent="0.3">
      <c r="E1198" s="19"/>
    </row>
    <row r="1199" spans="5:5" s="22" customFormat="1" ht="13.8" x14ac:dyDescent="0.3">
      <c r="E1199" s="19"/>
    </row>
    <row r="1200" spans="5:5" s="22" customFormat="1" ht="13.8" x14ac:dyDescent="0.3">
      <c r="E1200" s="19"/>
    </row>
    <row r="1201" spans="5:5" s="22" customFormat="1" ht="13.8" x14ac:dyDescent="0.3">
      <c r="E1201" s="19"/>
    </row>
    <row r="1202" spans="5:5" s="22" customFormat="1" ht="13.8" x14ac:dyDescent="0.3">
      <c r="E1202" s="19"/>
    </row>
    <row r="1203" spans="5:5" s="22" customFormat="1" ht="13.8" x14ac:dyDescent="0.3">
      <c r="E1203" s="19"/>
    </row>
    <row r="1204" spans="5:5" s="22" customFormat="1" ht="13.8" x14ac:dyDescent="0.3">
      <c r="E1204" s="19"/>
    </row>
    <row r="1205" spans="5:5" s="22" customFormat="1" ht="13.8" x14ac:dyDescent="0.3">
      <c r="E1205" s="19"/>
    </row>
    <row r="1206" spans="5:5" s="22" customFormat="1" ht="13.8" x14ac:dyDescent="0.3">
      <c r="E1206" s="19"/>
    </row>
    <row r="1207" spans="5:5" s="22" customFormat="1" ht="13.8" x14ac:dyDescent="0.3">
      <c r="E1207" s="19"/>
    </row>
    <row r="1208" spans="5:5" s="22" customFormat="1" ht="13.8" x14ac:dyDescent="0.3">
      <c r="E1208" s="19"/>
    </row>
    <row r="1209" spans="5:5" s="22" customFormat="1" ht="13.8" x14ac:dyDescent="0.3">
      <c r="E1209" s="19"/>
    </row>
    <row r="1210" spans="5:5" s="22" customFormat="1" ht="13.8" x14ac:dyDescent="0.3">
      <c r="E1210" s="19"/>
    </row>
    <row r="1211" spans="5:5" s="22" customFormat="1" ht="13.8" x14ac:dyDescent="0.3">
      <c r="E1211" s="19"/>
    </row>
    <row r="1212" spans="5:5" s="22" customFormat="1" ht="13.8" x14ac:dyDescent="0.3">
      <c r="E1212" s="19"/>
    </row>
    <row r="1213" spans="5:5" s="22" customFormat="1" ht="13.8" x14ac:dyDescent="0.3">
      <c r="E1213" s="19"/>
    </row>
    <row r="1214" spans="5:5" s="22" customFormat="1" ht="13.8" x14ac:dyDescent="0.3">
      <c r="E1214" s="19"/>
    </row>
    <row r="1215" spans="5:5" s="22" customFormat="1" ht="13.8" x14ac:dyDescent="0.3">
      <c r="E1215" s="19"/>
    </row>
    <row r="1216" spans="5:5" s="22" customFormat="1" ht="13.8" x14ac:dyDescent="0.3">
      <c r="E1216" s="19"/>
    </row>
    <row r="1217" spans="5:5" s="22" customFormat="1" ht="13.8" x14ac:dyDescent="0.3">
      <c r="E1217" s="19"/>
    </row>
    <row r="1218" spans="5:5" s="22" customFormat="1" ht="13.8" x14ac:dyDescent="0.3">
      <c r="E1218" s="19"/>
    </row>
    <row r="1219" spans="5:5" s="22" customFormat="1" ht="13.8" x14ac:dyDescent="0.3">
      <c r="E1219" s="19"/>
    </row>
    <row r="1220" spans="5:5" s="22" customFormat="1" ht="13.8" x14ac:dyDescent="0.3">
      <c r="E1220" s="19"/>
    </row>
    <row r="1221" spans="5:5" s="22" customFormat="1" ht="13.8" x14ac:dyDescent="0.3">
      <c r="E1221" s="19"/>
    </row>
    <row r="1222" spans="5:5" s="22" customFormat="1" ht="13.8" x14ac:dyDescent="0.3">
      <c r="E1222" s="19"/>
    </row>
    <row r="1223" spans="5:5" s="22" customFormat="1" ht="13.8" x14ac:dyDescent="0.3">
      <c r="E1223" s="19"/>
    </row>
    <row r="1224" spans="5:5" s="22" customFormat="1" ht="13.8" x14ac:dyDescent="0.3">
      <c r="E1224" s="19"/>
    </row>
    <row r="1225" spans="5:5" s="22" customFormat="1" ht="13.8" x14ac:dyDescent="0.3">
      <c r="E1225" s="19"/>
    </row>
    <row r="1226" spans="5:5" s="22" customFormat="1" ht="13.8" x14ac:dyDescent="0.3">
      <c r="E1226" s="19"/>
    </row>
    <row r="1227" spans="5:5" s="22" customFormat="1" ht="13.8" x14ac:dyDescent="0.3">
      <c r="E1227" s="19"/>
    </row>
    <row r="1228" spans="5:5" s="22" customFormat="1" ht="13.8" x14ac:dyDescent="0.3">
      <c r="E1228" s="19"/>
    </row>
    <row r="1229" spans="5:5" s="22" customFormat="1" ht="13.8" x14ac:dyDescent="0.3">
      <c r="E1229" s="19"/>
    </row>
    <row r="1230" spans="5:5" s="22" customFormat="1" ht="13.8" x14ac:dyDescent="0.3">
      <c r="E1230" s="19"/>
    </row>
    <row r="1231" spans="5:5" s="22" customFormat="1" ht="13.8" x14ac:dyDescent="0.3">
      <c r="E1231" s="19"/>
    </row>
    <row r="1232" spans="5:5" s="22" customFormat="1" ht="13.8" x14ac:dyDescent="0.3">
      <c r="E1232" s="19"/>
    </row>
    <row r="1233" spans="5:5" s="22" customFormat="1" ht="13.8" x14ac:dyDescent="0.3">
      <c r="E1233" s="19"/>
    </row>
    <row r="1234" spans="5:5" s="22" customFormat="1" ht="13.8" x14ac:dyDescent="0.3">
      <c r="E1234" s="19"/>
    </row>
    <row r="1235" spans="5:5" s="22" customFormat="1" ht="13.8" x14ac:dyDescent="0.3">
      <c r="E1235" s="19"/>
    </row>
    <row r="1236" spans="5:5" s="22" customFormat="1" ht="13.8" x14ac:dyDescent="0.3">
      <c r="E1236" s="19"/>
    </row>
    <row r="1237" spans="5:5" s="22" customFormat="1" ht="13.8" x14ac:dyDescent="0.3">
      <c r="E1237" s="19"/>
    </row>
    <row r="1238" spans="5:5" s="22" customFormat="1" ht="13.8" x14ac:dyDescent="0.3">
      <c r="E1238" s="19"/>
    </row>
    <row r="1239" spans="5:5" s="22" customFormat="1" ht="13.8" x14ac:dyDescent="0.3">
      <c r="E1239" s="19"/>
    </row>
    <row r="1240" spans="5:5" s="22" customFormat="1" ht="13.8" x14ac:dyDescent="0.3">
      <c r="E1240" s="19"/>
    </row>
    <row r="1241" spans="5:5" s="22" customFormat="1" ht="13.8" x14ac:dyDescent="0.3">
      <c r="E1241" s="19"/>
    </row>
    <row r="1242" spans="5:5" s="22" customFormat="1" ht="13.8" x14ac:dyDescent="0.3">
      <c r="E1242" s="19"/>
    </row>
    <row r="1243" spans="5:5" s="22" customFormat="1" ht="13.8" x14ac:dyDescent="0.3">
      <c r="E1243" s="19"/>
    </row>
    <row r="1244" spans="5:5" s="22" customFormat="1" ht="13.8" x14ac:dyDescent="0.3">
      <c r="E1244" s="19"/>
    </row>
    <row r="1245" spans="5:5" s="22" customFormat="1" ht="13.8" x14ac:dyDescent="0.3">
      <c r="E1245" s="19"/>
    </row>
    <row r="1246" spans="5:5" s="22" customFormat="1" ht="13.8" x14ac:dyDescent="0.3">
      <c r="E1246" s="19"/>
    </row>
    <row r="1247" spans="5:5" s="22" customFormat="1" ht="13.8" x14ac:dyDescent="0.3">
      <c r="E1247" s="19"/>
    </row>
    <row r="1248" spans="5:5" s="22" customFormat="1" ht="13.8" x14ac:dyDescent="0.3">
      <c r="E1248" s="19"/>
    </row>
    <row r="1249" spans="5:5" s="22" customFormat="1" ht="13.8" x14ac:dyDescent="0.3">
      <c r="E1249" s="19"/>
    </row>
    <row r="1250" spans="5:5" s="22" customFormat="1" ht="13.8" x14ac:dyDescent="0.3">
      <c r="E1250" s="19"/>
    </row>
    <row r="1251" spans="5:5" s="22" customFormat="1" ht="13.8" x14ac:dyDescent="0.3">
      <c r="E1251" s="19"/>
    </row>
    <row r="1252" spans="5:5" s="22" customFormat="1" ht="13.8" x14ac:dyDescent="0.3">
      <c r="E1252" s="19"/>
    </row>
    <row r="1253" spans="5:5" s="22" customFormat="1" ht="13.8" x14ac:dyDescent="0.3">
      <c r="E1253" s="19"/>
    </row>
    <row r="1254" spans="5:5" s="22" customFormat="1" ht="13.8" x14ac:dyDescent="0.3">
      <c r="E1254" s="19"/>
    </row>
    <row r="1255" spans="5:5" s="22" customFormat="1" ht="13.8" x14ac:dyDescent="0.3">
      <c r="E1255" s="19"/>
    </row>
    <row r="1256" spans="5:5" s="22" customFormat="1" ht="13.8" x14ac:dyDescent="0.3">
      <c r="E1256" s="19"/>
    </row>
    <row r="1257" spans="5:5" s="22" customFormat="1" ht="13.8" x14ac:dyDescent="0.3">
      <c r="E1257" s="19"/>
    </row>
    <row r="1258" spans="5:5" s="22" customFormat="1" ht="13.8" x14ac:dyDescent="0.3">
      <c r="E1258" s="19"/>
    </row>
    <row r="1259" spans="5:5" s="22" customFormat="1" ht="13.8" x14ac:dyDescent="0.3">
      <c r="E1259" s="19"/>
    </row>
    <row r="1260" spans="5:5" s="22" customFormat="1" ht="13.8" x14ac:dyDescent="0.3">
      <c r="E1260" s="19"/>
    </row>
    <row r="1261" spans="5:5" s="22" customFormat="1" ht="13.8" x14ac:dyDescent="0.3">
      <c r="E1261" s="19"/>
    </row>
    <row r="1262" spans="5:5" s="22" customFormat="1" ht="13.8" x14ac:dyDescent="0.3">
      <c r="E1262" s="19"/>
    </row>
    <row r="1263" spans="5:5" s="22" customFormat="1" ht="13.8" x14ac:dyDescent="0.3">
      <c r="E1263" s="19"/>
    </row>
    <row r="1264" spans="5:5" s="22" customFormat="1" ht="13.8" x14ac:dyDescent="0.3">
      <c r="E1264" s="19"/>
    </row>
    <row r="1265" spans="5:5" s="22" customFormat="1" ht="13.8" x14ac:dyDescent="0.3">
      <c r="E1265" s="19"/>
    </row>
    <row r="1266" spans="5:5" s="22" customFormat="1" ht="13.8" x14ac:dyDescent="0.3">
      <c r="E1266" s="19"/>
    </row>
    <row r="1267" spans="5:5" s="22" customFormat="1" ht="13.8" x14ac:dyDescent="0.3">
      <c r="E1267" s="19"/>
    </row>
    <row r="1268" spans="5:5" s="22" customFormat="1" ht="13.8" x14ac:dyDescent="0.3">
      <c r="E1268" s="19"/>
    </row>
    <row r="1269" spans="5:5" s="22" customFormat="1" ht="13.8" x14ac:dyDescent="0.3">
      <c r="E1269" s="19"/>
    </row>
    <row r="1270" spans="5:5" s="22" customFormat="1" ht="13.8" x14ac:dyDescent="0.3">
      <c r="E1270" s="19"/>
    </row>
    <row r="1271" spans="5:5" s="22" customFormat="1" ht="13.8" x14ac:dyDescent="0.3">
      <c r="E1271" s="19"/>
    </row>
    <row r="1272" spans="5:5" s="22" customFormat="1" ht="13.8" x14ac:dyDescent="0.3">
      <c r="E1272" s="19"/>
    </row>
    <row r="1273" spans="5:5" s="22" customFormat="1" ht="13.8" x14ac:dyDescent="0.3">
      <c r="E1273" s="19"/>
    </row>
    <row r="1274" spans="5:5" s="22" customFormat="1" ht="13.8" x14ac:dyDescent="0.3">
      <c r="E1274" s="19"/>
    </row>
    <row r="1275" spans="5:5" s="22" customFormat="1" ht="13.8" x14ac:dyDescent="0.3">
      <c r="E1275" s="19"/>
    </row>
    <row r="1276" spans="5:5" s="22" customFormat="1" ht="13.8" x14ac:dyDescent="0.3">
      <c r="E1276" s="19"/>
    </row>
    <row r="1277" spans="5:5" s="22" customFormat="1" ht="13.8" x14ac:dyDescent="0.3">
      <c r="E1277" s="19"/>
    </row>
    <row r="1278" spans="5:5" s="22" customFormat="1" ht="13.8" x14ac:dyDescent="0.3">
      <c r="E1278" s="19"/>
    </row>
    <row r="1279" spans="5:5" s="22" customFormat="1" ht="13.8" x14ac:dyDescent="0.3">
      <c r="E1279" s="19"/>
    </row>
    <row r="1280" spans="5:5" s="22" customFormat="1" ht="13.8" x14ac:dyDescent="0.3">
      <c r="E1280" s="19"/>
    </row>
    <row r="1281" spans="5:5" s="22" customFormat="1" ht="13.8" x14ac:dyDescent="0.3">
      <c r="E1281" s="19"/>
    </row>
    <row r="1282" spans="5:5" s="22" customFormat="1" ht="13.8" x14ac:dyDescent="0.3">
      <c r="E1282" s="19"/>
    </row>
    <row r="1283" spans="5:5" s="22" customFormat="1" ht="13.8" x14ac:dyDescent="0.3">
      <c r="E1283" s="19"/>
    </row>
    <row r="1284" spans="5:5" s="22" customFormat="1" ht="13.8" x14ac:dyDescent="0.3">
      <c r="E1284" s="19"/>
    </row>
    <row r="1285" spans="5:5" s="22" customFormat="1" ht="13.8" x14ac:dyDescent="0.3">
      <c r="E1285" s="19"/>
    </row>
    <row r="1286" spans="5:5" s="22" customFormat="1" ht="13.8" x14ac:dyDescent="0.3">
      <c r="E1286" s="19"/>
    </row>
    <row r="1287" spans="5:5" s="22" customFormat="1" ht="13.8" x14ac:dyDescent="0.3">
      <c r="E1287" s="19"/>
    </row>
    <row r="1288" spans="5:5" s="22" customFormat="1" ht="13.8" x14ac:dyDescent="0.3">
      <c r="E1288" s="19"/>
    </row>
    <row r="1289" spans="5:5" s="22" customFormat="1" ht="13.8" x14ac:dyDescent="0.3">
      <c r="E1289" s="19"/>
    </row>
    <row r="1290" spans="5:5" s="22" customFormat="1" ht="13.8" x14ac:dyDescent="0.3">
      <c r="E1290" s="19"/>
    </row>
    <row r="1291" spans="5:5" s="22" customFormat="1" ht="13.8" x14ac:dyDescent="0.3">
      <c r="E1291" s="19"/>
    </row>
    <row r="1292" spans="5:5" s="22" customFormat="1" ht="13.8" x14ac:dyDescent="0.3">
      <c r="E1292" s="19"/>
    </row>
    <row r="1293" spans="5:5" s="22" customFormat="1" ht="13.8" x14ac:dyDescent="0.3">
      <c r="E1293" s="19"/>
    </row>
    <row r="1294" spans="5:5" s="22" customFormat="1" ht="13.8" x14ac:dyDescent="0.3">
      <c r="E1294" s="19"/>
    </row>
    <row r="1295" spans="5:5" s="22" customFormat="1" ht="13.8" x14ac:dyDescent="0.3">
      <c r="E1295" s="19"/>
    </row>
    <row r="1296" spans="5:5" s="22" customFormat="1" ht="13.8" x14ac:dyDescent="0.3">
      <c r="E1296" s="19"/>
    </row>
    <row r="1297" spans="5:5" s="22" customFormat="1" ht="13.8" x14ac:dyDescent="0.3">
      <c r="E1297" s="19"/>
    </row>
    <row r="1298" spans="5:5" s="22" customFormat="1" ht="13.8" x14ac:dyDescent="0.3">
      <c r="E1298" s="19"/>
    </row>
    <row r="1299" spans="5:5" s="22" customFormat="1" ht="13.8" x14ac:dyDescent="0.3">
      <c r="E1299" s="19"/>
    </row>
    <row r="1300" spans="5:5" s="22" customFormat="1" ht="13.8" x14ac:dyDescent="0.3">
      <c r="E1300" s="19"/>
    </row>
    <row r="1301" spans="5:5" s="22" customFormat="1" ht="13.8" x14ac:dyDescent="0.3">
      <c r="E1301" s="19"/>
    </row>
    <row r="1302" spans="5:5" s="22" customFormat="1" ht="13.8" x14ac:dyDescent="0.3">
      <c r="E1302" s="19"/>
    </row>
    <row r="1303" spans="5:5" s="22" customFormat="1" ht="13.8" x14ac:dyDescent="0.3">
      <c r="E1303" s="19"/>
    </row>
    <row r="1304" spans="5:5" s="22" customFormat="1" ht="13.8" x14ac:dyDescent="0.3">
      <c r="E1304" s="19"/>
    </row>
    <row r="1305" spans="5:5" s="22" customFormat="1" ht="13.8" x14ac:dyDescent="0.3">
      <c r="E1305" s="19"/>
    </row>
    <row r="1306" spans="5:5" s="22" customFormat="1" ht="13.8" x14ac:dyDescent="0.3">
      <c r="E1306" s="19"/>
    </row>
    <row r="1307" spans="5:5" s="22" customFormat="1" ht="13.8" x14ac:dyDescent="0.3">
      <c r="E1307" s="19"/>
    </row>
    <row r="1308" spans="5:5" s="22" customFormat="1" ht="13.8" x14ac:dyDescent="0.3">
      <c r="E1308" s="19"/>
    </row>
    <row r="1309" spans="5:5" s="22" customFormat="1" ht="13.8" x14ac:dyDescent="0.3">
      <c r="E1309" s="19"/>
    </row>
    <row r="1310" spans="5:5" s="22" customFormat="1" ht="13.8" x14ac:dyDescent="0.3">
      <c r="E1310" s="19"/>
    </row>
    <row r="1311" spans="5:5" s="22" customFormat="1" ht="13.8" x14ac:dyDescent="0.3">
      <c r="E1311" s="19"/>
    </row>
    <row r="1312" spans="5:5" s="22" customFormat="1" ht="13.8" x14ac:dyDescent="0.3">
      <c r="E1312" s="19"/>
    </row>
    <row r="1313" spans="5:5" s="22" customFormat="1" ht="13.8" x14ac:dyDescent="0.3">
      <c r="E1313" s="19"/>
    </row>
    <row r="1314" spans="5:5" s="22" customFormat="1" ht="13.8" x14ac:dyDescent="0.3">
      <c r="E1314" s="19"/>
    </row>
    <row r="1315" spans="5:5" s="22" customFormat="1" ht="13.8" x14ac:dyDescent="0.3">
      <c r="E1315" s="19"/>
    </row>
    <row r="1316" spans="5:5" s="22" customFormat="1" ht="13.8" x14ac:dyDescent="0.3">
      <c r="E1316" s="19"/>
    </row>
    <row r="1317" spans="5:5" s="22" customFormat="1" ht="13.8" x14ac:dyDescent="0.3">
      <c r="E1317" s="19"/>
    </row>
    <row r="1318" spans="5:5" s="22" customFormat="1" ht="13.8" x14ac:dyDescent="0.3">
      <c r="E1318" s="19"/>
    </row>
    <row r="1319" spans="5:5" s="22" customFormat="1" ht="13.8" x14ac:dyDescent="0.3">
      <c r="E1319" s="19"/>
    </row>
    <row r="1320" spans="5:5" s="22" customFormat="1" ht="13.8" x14ac:dyDescent="0.3">
      <c r="E1320" s="19"/>
    </row>
    <row r="1321" spans="5:5" s="22" customFormat="1" ht="13.8" x14ac:dyDescent="0.3">
      <c r="E1321" s="19"/>
    </row>
    <row r="1322" spans="5:5" s="22" customFormat="1" ht="13.8" x14ac:dyDescent="0.3">
      <c r="E1322" s="19"/>
    </row>
    <row r="1323" spans="5:5" s="22" customFormat="1" ht="13.8" x14ac:dyDescent="0.3">
      <c r="E1323" s="19"/>
    </row>
    <row r="1324" spans="5:5" s="22" customFormat="1" ht="13.8" x14ac:dyDescent="0.3">
      <c r="E1324" s="19"/>
    </row>
    <row r="1325" spans="5:5" s="22" customFormat="1" ht="13.8" x14ac:dyDescent="0.3">
      <c r="E1325" s="19"/>
    </row>
    <row r="1326" spans="5:5" s="22" customFormat="1" ht="13.8" x14ac:dyDescent="0.3">
      <c r="E1326" s="19"/>
    </row>
    <row r="1327" spans="5:5" s="22" customFormat="1" ht="13.8" x14ac:dyDescent="0.3">
      <c r="E1327" s="19"/>
    </row>
    <row r="1328" spans="5:5" s="22" customFormat="1" ht="13.8" x14ac:dyDescent="0.3">
      <c r="E1328" s="19"/>
    </row>
    <row r="1329" spans="5:5" s="22" customFormat="1" ht="13.8" x14ac:dyDescent="0.3">
      <c r="E1329" s="19"/>
    </row>
    <row r="1330" spans="5:5" s="22" customFormat="1" ht="13.8" x14ac:dyDescent="0.3">
      <c r="E1330" s="19"/>
    </row>
    <row r="1331" spans="5:5" s="22" customFormat="1" ht="13.8" x14ac:dyDescent="0.3">
      <c r="E1331" s="19"/>
    </row>
    <row r="1332" spans="5:5" s="22" customFormat="1" ht="13.8" x14ac:dyDescent="0.3">
      <c r="E1332" s="19"/>
    </row>
    <row r="1333" spans="5:5" s="22" customFormat="1" ht="13.8" x14ac:dyDescent="0.3">
      <c r="E1333" s="19"/>
    </row>
    <row r="1334" spans="5:5" s="22" customFormat="1" ht="13.8" x14ac:dyDescent="0.3">
      <c r="E1334" s="19"/>
    </row>
    <row r="1335" spans="5:5" s="22" customFormat="1" ht="13.8" x14ac:dyDescent="0.3">
      <c r="E1335" s="19"/>
    </row>
    <row r="1336" spans="5:5" s="22" customFormat="1" ht="13.8" x14ac:dyDescent="0.3">
      <c r="E1336" s="19"/>
    </row>
    <row r="1337" spans="5:5" s="22" customFormat="1" ht="13.8" x14ac:dyDescent="0.3">
      <c r="E1337" s="19"/>
    </row>
    <row r="1338" spans="5:5" s="22" customFormat="1" ht="13.8" x14ac:dyDescent="0.3">
      <c r="E1338" s="19"/>
    </row>
    <row r="1339" spans="5:5" s="22" customFormat="1" ht="13.8" x14ac:dyDescent="0.3">
      <c r="E1339" s="19"/>
    </row>
    <row r="1340" spans="5:5" s="22" customFormat="1" ht="13.8" x14ac:dyDescent="0.3">
      <c r="E1340" s="19"/>
    </row>
    <row r="1341" spans="5:5" s="22" customFormat="1" ht="13.8" x14ac:dyDescent="0.3">
      <c r="E1341" s="19"/>
    </row>
    <row r="1342" spans="5:5" s="22" customFormat="1" ht="13.8" x14ac:dyDescent="0.3">
      <c r="E1342" s="19"/>
    </row>
    <row r="1343" spans="5:5" s="22" customFormat="1" ht="13.8" x14ac:dyDescent="0.3">
      <c r="E1343" s="19"/>
    </row>
    <row r="1344" spans="5:5" s="22" customFormat="1" ht="13.8" x14ac:dyDescent="0.3">
      <c r="E1344" s="19"/>
    </row>
    <row r="1345" spans="5:5" s="22" customFormat="1" ht="13.8" x14ac:dyDescent="0.3">
      <c r="E1345" s="19"/>
    </row>
    <row r="1346" spans="5:5" s="22" customFormat="1" ht="13.8" x14ac:dyDescent="0.3">
      <c r="E1346" s="19"/>
    </row>
    <row r="1347" spans="5:5" s="22" customFormat="1" ht="13.8" x14ac:dyDescent="0.3">
      <c r="E1347" s="19"/>
    </row>
    <row r="1348" spans="5:5" s="22" customFormat="1" ht="13.8" x14ac:dyDescent="0.3">
      <c r="E1348" s="19"/>
    </row>
    <row r="1349" spans="5:5" s="22" customFormat="1" ht="13.8" x14ac:dyDescent="0.3">
      <c r="E1349" s="19"/>
    </row>
    <row r="1350" spans="5:5" s="22" customFormat="1" ht="13.8" x14ac:dyDescent="0.3">
      <c r="E1350" s="19"/>
    </row>
    <row r="1351" spans="5:5" s="22" customFormat="1" ht="13.8" x14ac:dyDescent="0.3">
      <c r="E1351" s="19"/>
    </row>
    <row r="1352" spans="5:5" s="22" customFormat="1" ht="13.8" x14ac:dyDescent="0.3">
      <c r="E1352" s="19"/>
    </row>
    <row r="1353" spans="5:5" s="22" customFormat="1" ht="13.8" x14ac:dyDescent="0.3">
      <c r="E1353" s="19"/>
    </row>
    <row r="1354" spans="5:5" s="22" customFormat="1" ht="13.8" x14ac:dyDescent="0.3">
      <c r="E1354" s="19"/>
    </row>
    <row r="1355" spans="5:5" s="22" customFormat="1" ht="13.8" x14ac:dyDescent="0.3">
      <c r="E1355" s="19"/>
    </row>
    <row r="1356" spans="5:5" s="22" customFormat="1" ht="13.8" x14ac:dyDescent="0.3">
      <c r="E1356" s="19"/>
    </row>
    <row r="1357" spans="5:5" s="22" customFormat="1" ht="13.8" x14ac:dyDescent="0.3">
      <c r="E1357" s="19"/>
    </row>
    <row r="1358" spans="5:5" s="22" customFormat="1" ht="13.8" x14ac:dyDescent="0.3">
      <c r="E1358" s="19"/>
    </row>
    <row r="1359" spans="5:5" s="22" customFormat="1" ht="13.8" x14ac:dyDescent="0.3">
      <c r="E1359" s="19"/>
    </row>
    <row r="1360" spans="5:5" s="22" customFormat="1" ht="13.8" x14ac:dyDescent="0.3">
      <c r="E1360" s="19"/>
    </row>
    <row r="1361" spans="5:5" s="22" customFormat="1" ht="13.8" x14ac:dyDescent="0.3">
      <c r="E1361" s="19"/>
    </row>
    <row r="1362" spans="5:5" s="22" customFormat="1" ht="13.8" x14ac:dyDescent="0.3">
      <c r="E1362" s="19"/>
    </row>
    <row r="1363" spans="5:5" s="22" customFormat="1" ht="13.8" x14ac:dyDescent="0.3">
      <c r="E1363" s="19"/>
    </row>
    <row r="1364" spans="5:5" s="22" customFormat="1" ht="13.8" x14ac:dyDescent="0.3">
      <c r="E1364" s="19"/>
    </row>
    <row r="1365" spans="5:5" s="22" customFormat="1" ht="13.8" x14ac:dyDescent="0.3">
      <c r="E1365" s="19"/>
    </row>
    <row r="1366" spans="5:5" s="22" customFormat="1" ht="13.8" x14ac:dyDescent="0.3">
      <c r="E1366" s="19"/>
    </row>
    <row r="1367" spans="5:5" s="22" customFormat="1" ht="13.8" x14ac:dyDescent="0.3">
      <c r="E1367" s="19"/>
    </row>
    <row r="1368" spans="5:5" s="22" customFormat="1" ht="13.8" x14ac:dyDescent="0.3">
      <c r="E1368" s="19"/>
    </row>
    <row r="1369" spans="5:5" s="22" customFormat="1" ht="13.8" x14ac:dyDescent="0.3">
      <c r="E1369" s="19"/>
    </row>
    <row r="1370" spans="5:5" s="22" customFormat="1" ht="13.8" x14ac:dyDescent="0.3">
      <c r="E1370" s="19"/>
    </row>
    <row r="1371" spans="5:5" s="22" customFormat="1" ht="13.8" x14ac:dyDescent="0.3">
      <c r="E1371" s="19"/>
    </row>
    <row r="1372" spans="5:5" s="22" customFormat="1" ht="13.8" x14ac:dyDescent="0.3">
      <c r="E1372" s="19"/>
    </row>
    <row r="1373" spans="5:5" s="22" customFormat="1" ht="13.8" x14ac:dyDescent="0.3">
      <c r="E1373" s="19"/>
    </row>
    <row r="1374" spans="5:5" s="22" customFormat="1" ht="13.8" x14ac:dyDescent="0.3">
      <c r="E1374" s="19"/>
    </row>
    <row r="1375" spans="5:5" s="22" customFormat="1" ht="13.8" x14ac:dyDescent="0.3">
      <c r="E1375" s="19"/>
    </row>
    <row r="1376" spans="5:5" s="22" customFormat="1" ht="13.8" x14ac:dyDescent="0.3">
      <c r="E1376" s="19"/>
    </row>
    <row r="1377" spans="5:5" s="22" customFormat="1" ht="13.8" x14ac:dyDescent="0.3">
      <c r="E1377" s="19"/>
    </row>
    <row r="1378" spans="5:5" s="22" customFormat="1" ht="13.8" x14ac:dyDescent="0.3">
      <c r="E1378" s="19"/>
    </row>
    <row r="1379" spans="5:5" s="22" customFormat="1" ht="13.8" x14ac:dyDescent="0.3">
      <c r="E1379" s="19"/>
    </row>
    <row r="1380" spans="5:5" s="22" customFormat="1" ht="13.8" x14ac:dyDescent="0.3">
      <c r="E1380" s="19"/>
    </row>
    <row r="1381" spans="5:5" s="22" customFormat="1" ht="13.8" x14ac:dyDescent="0.3">
      <c r="E1381" s="19"/>
    </row>
    <row r="1382" spans="5:5" s="22" customFormat="1" ht="13.8" x14ac:dyDescent="0.3">
      <c r="E1382" s="19"/>
    </row>
    <row r="1383" spans="5:5" s="22" customFormat="1" ht="13.8" x14ac:dyDescent="0.3">
      <c r="E1383" s="19"/>
    </row>
    <row r="1384" spans="5:5" s="22" customFormat="1" ht="13.8" x14ac:dyDescent="0.3">
      <c r="E1384" s="19"/>
    </row>
    <row r="1385" spans="5:5" s="22" customFormat="1" ht="13.8" x14ac:dyDescent="0.3">
      <c r="E1385" s="19"/>
    </row>
    <row r="1386" spans="5:5" s="22" customFormat="1" ht="13.8" x14ac:dyDescent="0.3">
      <c r="E1386" s="19"/>
    </row>
    <row r="1387" spans="5:5" s="22" customFormat="1" ht="13.8" x14ac:dyDescent="0.3">
      <c r="E1387" s="19"/>
    </row>
    <row r="1388" spans="5:5" s="22" customFormat="1" ht="13.8" x14ac:dyDescent="0.3">
      <c r="E1388" s="19"/>
    </row>
    <row r="1389" spans="5:5" s="22" customFormat="1" ht="13.8" x14ac:dyDescent="0.3">
      <c r="E1389" s="19"/>
    </row>
    <row r="1390" spans="5:5" s="22" customFormat="1" ht="13.8" x14ac:dyDescent="0.3">
      <c r="E1390" s="19"/>
    </row>
    <row r="1391" spans="5:5" s="22" customFormat="1" ht="13.8" x14ac:dyDescent="0.3">
      <c r="E1391" s="19"/>
    </row>
    <row r="1392" spans="5:5" s="22" customFormat="1" ht="13.8" x14ac:dyDescent="0.3">
      <c r="E1392" s="19"/>
    </row>
    <row r="1393" spans="5:5" s="22" customFormat="1" ht="13.8" x14ac:dyDescent="0.3">
      <c r="E1393" s="19"/>
    </row>
    <row r="1394" spans="5:5" s="22" customFormat="1" ht="13.8" x14ac:dyDescent="0.3">
      <c r="E1394" s="19"/>
    </row>
    <row r="1395" spans="5:5" s="22" customFormat="1" ht="13.8" x14ac:dyDescent="0.3">
      <c r="E1395" s="19"/>
    </row>
    <row r="1396" spans="5:5" s="22" customFormat="1" ht="13.8" x14ac:dyDescent="0.3">
      <c r="E1396" s="19"/>
    </row>
    <row r="1397" spans="5:5" s="22" customFormat="1" ht="13.8" x14ac:dyDescent="0.3">
      <c r="E1397" s="19"/>
    </row>
    <row r="1398" spans="5:5" s="22" customFormat="1" ht="13.8" x14ac:dyDescent="0.3">
      <c r="E1398" s="19"/>
    </row>
    <row r="1399" spans="5:5" s="22" customFormat="1" ht="13.8" x14ac:dyDescent="0.3">
      <c r="E1399" s="19"/>
    </row>
    <row r="1400" spans="5:5" s="22" customFormat="1" ht="13.8" x14ac:dyDescent="0.3">
      <c r="E1400" s="19"/>
    </row>
    <row r="1401" spans="5:5" s="22" customFormat="1" ht="13.8" x14ac:dyDescent="0.3">
      <c r="E1401" s="19"/>
    </row>
    <row r="1402" spans="5:5" s="22" customFormat="1" ht="13.8" x14ac:dyDescent="0.3">
      <c r="E1402" s="19"/>
    </row>
    <row r="1403" spans="5:5" s="22" customFormat="1" ht="13.8" x14ac:dyDescent="0.3">
      <c r="E1403" s="19"/>
    </row>
    <row r="1404" spans="5:5" s="22" customFormat="1" ht="13.8" x14ac:dyDescent="0.3">
      <c r="E1404" s="19"/>
    </row>
    <row r="1405" spans="5:5" s="22" customFormat="1" ht="13.8" x14ac:dyDescent="0.3">
      <c r="E1405" s="19"/>
    </row>
    <row r="1406" spans="5:5" s="22" customFormat="1" ht="13.8" x14ac:dyDescent="0.3">
      <c r="E1406" s="19"/>
    </row>
    <row r="1407" spans="5:5" s="22" customFormat="1" ht="13.8" x14ac:dyDescent="0.3">
      <c r="E1407" s="19"/>
    </row>
    <row r="1408" spans="5:5" s="22" customFormat="1" ht="13.8" x14ac:dyDescent="0.3">
      <c r="E1408" s="19"/>
    </row>
    <row r="1409" spans="5:5" s="22" customFormat="1" ht="13.8" x14ac:dyDescent="0.3">
      <c r="E1409" s="19"/>
    </row>
    <row r="1410" spans="5:5" s="22" customFormat="1" ht="13.8" x14ac:dyDescent="0.3">
      <c r="E1410" s="19"/>
    </row>
    <row r="1411" spans="5:5" s="22" customFormat="1" ht="13.8" x14ac:dyDescent="0.3">
      <c r="E1411" s="19"/>
    </row>
    <row r="1412" spans="5:5" s="22" customFormat="1" ht="13.8" x14ac:dyDescent="0.3">
      <c r="E1412" s="19"/>
    </row>
    <row r="1413" spans="5:5" s="22" customFormat="1" ht="13.8" x14ac:dyDescent="0.3">
      <c r="E1413" s="19"/>
    </row>
    <row r="1414" spans="5:5" s="22" customFormat="1" ht="13.8" x14ac:dyDescent="0.3">
      <c r="E1414" s="19"/>
    </row>
    <row r="1415" spans="5:5" s="22" customFormat="1" ht="13.8" x14ac:dyDescent="0.3">
      <c r="E1415" s="19"/>
    </row>
    <row r="1416" spans="5:5" s="22" customFormat="1" ht="13.8" x14ac:dyDescent="0.3">
      <c r="E1416" s="19"/>
    </row>
    <row r="1417" spans="5:5" s="22" customFormat="1" ht="13.8" x14ac:dyDescent="0.3">
      <c r="E1417" s="19"/>
    </row>
    <row r="1418" spans="5:5" s="22" customFormat="1" ht="13.8" x14ac:dyDescent="0.3">
      <c r="E1418" s="19"/>
    </row>
    <row r="1419" spans="5:5" s="22" customFormat="1" ht="13.8" x14ac:dyDescent="0.3">
      <c r="E1419" s="19"/>
    </row>
    <row r="1420" spans="5:5" s="22" customFormat="1" ht="13.8" x14ac:dyDescent="0.3">
      <c r="E1420" s="19"/>
    </row>
    <row r="1421" spans="5:5" s="22" customFormat="1" ht="13.8" x14ac:dyDescent="0.3">
      <c r="E1421" s="19"/>
    </row>
    <row r="1422" spans="5:5" s="22" customFormat="1" ht="13.8" x14ac:dyDescent="0.3">
      <c r="E1422" s="19"/>
    </row>
    <row r="1423" spans="5:5" s="22" customFormat="1" ht="13.8" x14ac:dyDescent="0.3">
      <c r="E1423" s="19"/>
    </row>
    <row r="1424" spans="5:5" s="22" customFormat="1" ht="13.8" x14ac:dyDescent="0.3">
      <c r="E1424" s="19"/>
    </row>
    <row r="1425" spans="5:5" s="22" customFormat="1" ht="13.8" x14ac:dyDescent="0.3">
      <c r="E1425" s="19"/>
    </row>
    <row r="1426" spans="5:5" s="22" customFormat="1" ht="13.8" x14ac:dyDescent="0.3">
      <c r="E1426" s="19"/>
    </row>
    <row r="1427" spans="5:5" s="22" customFormat="1" ht="13.8" x14ac:dyDescent="0.3">
      <c r="E1427" s="19"/>
    </row>
    <row r="1428" spans="5:5" s="22" customFormat="1" ht="13.8" x14ac:dyDescent="0.3">
      <c r="E1428" s="19"/>
    </row>
    <row r="1429" spans="5:5" s="22" customFormat="1" ht="13.8" x14ac:dyDescent="0.3">
      <c r="E1429" s="19"/>
    </row>
    <row r="1430" spans="5:5" s="22" customFormat="1" ht="13.8" x14ac:dyDescent="0.3">
      <c r="E1430" s="19"/>
    </row>
    <row r="1431" spans="5:5" s="22" customFormat="1" ht="13.8" x14ac:dyDescent="0.3">
      <c r="E1431" s="19"/>
    </row>
    <row r="1432" spans="5:5" s="22" customFormat="1" ht="13.8" x14ac:dyDescent="0.3">
      <c r="E1432" s="19"/>
    </row>
    <row r="1433" spans="5:5" s="22" customFormat="1" ht="13.8" x14ac:dyDescent="0.3">
      <c r="E1433" s="19"/>
    </row>
    <row r="1434" spans="5:5" s="22" customFormat="1" ht="13.8" x14ac:dyDescent="0.3">
      <c r="E1434" s="19"/>
    </row>
    <row r="1435" spans="5:5" s="22" customFormat="1" ht="13.8" x14ac:dyDescent="0.3">
      <c r="E1435" s="19"/>
    </row>
    <row r="1436" spans="5:5" s="22" customFormat="1" ht="13.8" x14ac:dyDescent="0.3">
      <c r="E1436" s="19"/>
    </row>
    <row r="1437" spans="5:5" s="22" customFormat="1" ht="13.8" x14ac:dyDescent="0.3">
      <c r="E1437" s="19"/>
    </row>
    <row r="1438" spans="5:5" s="22" customFormat="1" ht="13.8" x14ac:dyDescent="0.3">
      <c r="E1438" s="19"/>
    </row>
    <row r="1439" spans="5:5" s="22" customFormat="1" ht="13.8" x14ac:dyDescent="0.3">
      <c r="E1439" s="19"/>
    </row>
    <row r="1440" spans="5:5" s="22" customFormat="1" ht="13.8" x14ac:dyDescent="0.3">
      <c r="E1440" s="19"/>
    </row>
    <row r="1441" spans="5:5" s="22" customFormat="1" ht="13.8" x14ac:dyDescent="0.3">
      <c r="E1441" s="19"/>
    </row>
    <row r="1442" spans="5:5" s="22" customFormat="1" ht="13.8" x14ac:dyDescent="0.3">
      <c r="E1442" s="19"/>
    </row>
    <row r="1443" spans="5:5" s="22" customFormat="1" ht="13.8" x14ac:dyDescent="0.3">
      <c r="E1443" s="19"/>
    </row>
    <row r="1444" spans="5:5" s="22" customFormat="1" ht="13.8" x14ac:dyDescent="0.3">
      <c r="E1444" s="19"/>
    </row>
    <row r="1445" spans="5:5" s="22" customFormat="1" ht="13.8" x14ac:dyDescent="0.3">
      <c r="E1445" s="19"/>
    </row>
    <row r="1446" spans="5:5" s="22" customFormat="1" ht="13.8" x14ac:dyDescent="0.3">
      <c r="E1446" s="19"/>
    </row>
    <row r="1447" spans="5:5" s="22" customFormat="1" ht="13.8" x14ac:dyDescent="0.3">
      <c r="E1447" s="19"/>
    </row>
    <row r="1448" spans="5:5" s="22" customFormat="1" ht="13.8" x14ac:dyDescent="0.3">
      <c r="E1448" s="19"/>
    </row>
    <row r="1449" spans="5:5" s="22" customFormat="1" ht="13.8" x14ac:dyDescent="0.3">
      <c r="E1449" s="19"/>
    </row>
    <row r="1450" spans="5:5" s="22" customFormat="1" ht="13.8" x14ac:dyDescent="0.3">
      <c r="E1450" s="19"/>
    </row>
    <row r="1451" spans="5:5" s="22" customFormat="1" ht="13.8" x14ac:dyDescent="0.3">
      <c r="E1451" s="19"/>
    </row>
    <row r="1452" spans="5:5" s="22" customFormat="1" ht="13.8" x14ac:dyDescent="0.3">
      <c r="E1452" s="19"/>
    </row>
    <row r="1453" spans="5:5" s="22" customFormat="1" ht="13.8" x14ac:dyDescent="0.3">
      <c r="E1453" s="19"/>
    </row>
    <row r="1454" spans="5:5" s="22" customFormat="1" ht="13.8" x14ac:dyDescent="0.3">
      <c r="E1454" s="19"/>
    </row>
    <row r="1455" spans="5:5" s="22" customFormat="1" ht="13.8" x14ac:dyDescent="0.3">
      <c r="E1455" s="19"/>
    </row>
    <row r="1456" spans="5:5" s="22" customFormat="1" ht="13.8" x14ac:dyDescent="0.3">
      <c r="E1456" s="19"/>
    </row>
    <row r="1457" spans="5:5" s="22" customFormat="1" ht="13.8" x14ac:dyDescent="0.3">
      <c r="E1457" s="19"/>
    </row>
    <row r="1458" spans="5:5" s="22" customFormat="1" ht="13.8" x14ac:dyDescent="0.3">
      <c r="E1458" s="19"/>
    </row>
    <row r="1459" spans="5:5" s="22" customFormat="1" ht="13.8" x14ac:dyDescent="0.3">
      <c r="E1459" s="19"/>
    </row>
    <row r="1460" spans="5:5" s="22" customFormat="1" ht="13.8" x14ac:dyDescent="0.3">
      <c r="E1460" s="19"/>
    </row>
    <row r="1461" spans="5:5" s="22" customFormat="1" ht="13.8" x14ac:dyDescent="0.3">
      <c r="E1461" s="19"/>
    </row>
    <row r="1462" spans="5:5" s="22" customFormat="1" ht="13.8" x14ac:dyDescent="0.3">
      <c r="E1462" s="19"/>
    </row>
    <row r="1463" spans="5:5" s="22" customFormat="1" ht="13.8" x14ac:dyDescent="0.3">
      <c r="E1463" s="19"/>
    </row>
    <row r="1464" spans="5:5" s="22" customFormat="1" ht="13.8" x14ac:dyDescent="0.3">
      <c r="E1464" s="19"/>
    </row>
    <row r="1465" spans="5:5" s="22" customFormat="1" ht="13.8" x14ac:dyDescent="0.3">
      <c r="E1465" s="19"/>
    </row>
    <row r="1466" spans="5:5" s="22" customFormat="1" ht="13.8" x14ac:dyDescent="0.3">
      <c r="E1466" s="19"/>
    </row>
    <row r="1467" spans="5:5" s="22" customFormat="1" ht="13.8" x14ac:dyDescent="0.3">
      <c r="E1467" s="19"/>
    </row>
    <row r="1468" spans="5:5" s="22" customFormat="1" ht="13.8" x14ac:dyDescent="0.3">
      <c r="E1468" s="19"/>
    </row>
    <row r="1469" spans="5:5" s="22" customFormat="1" ht="13.8" x14ac:dyDescent="0.3">
      <c r="E1469" s="19"/>
    </row>
    <row r="1470" spans="5:5" s="22" customFormat="1" ht="13.8" x14ac:dyDescent="0.3">
      <c r="E1470" s="19"/>
    </row>
    <row r="1471" spans="5:5" s="22" customFormat="1" ht="13.8" x14ac:dyDescent="0.3">
      <c r="E1471" s="19"/>
    </row>
    <row r="1472" spans="5:5" s="22" customFormat="1" ht="13.8" x14ac:dyDescent="0.3">
      <c r="E1472" s="19"/>
    </row>
    <row r="1473" spans="5:5" s="22" customFormat="1" ht="13.8" x14ac:dyDescent="0.3">
      <c r="E1473" s="19"/>
    </row>
    <row r="1474" spans="5:5" s="22" customFormat="1" ht="13.8" x14ac:dyDescent="0.3">
      <c r="E1474" s="19"/>
    </row>
    <row r="1475" spans="5:5" s="22" customFormat="1" ht="13.8" x14ac:dyDescent="0.3">
      <c r="E1475" s="19"/>
    </row>
    <row r="1476" spans="5:5" s="22" customFormat="1" ht="13.8" x14ac:dyDescent="0.3">
      <c r="E1476" s="19"/>
    </row>
    <row r="1477" spans="5:5" s="22" customFormat="1" ht="13.8" x14ac:dyDescent="0.3">
      <c r="E1477" s="19"/>
    </row>
    <row r="1478" spans="5:5" s="22" customFormat="1" ht="13.8" x14ac:dyDescent="0.3">
      <c r="E1478" s="19"/>
    </row>
    <row r="1479" spans="5:5" s="22" customFormat="1" ht="13.8" x14ac:dyDescent="0.3">
      <c r="E1479" s="19"/>
    </row>
    <row r="1480" spans="5:5" s="22" customFormat="1" ht="13.8" x14ac:dyDescent="0.3">
      <c r="E1480" s="19"/>
    </row>
    <row r="1481" spans="5:5" s="22" customFormat="1" ht="13.8" x14ac:dyDescent="0.3">
      <c r="E1481" s="19"/>
    </row>
    <row r="1482" spans="5:5" s="22" customFormat="1" ht="13.8" x14ac:dyDescent="0.3">
      <c r="E1482" s="19"/>
    </row>
    <row r="1483" spans="5:5" s="22" customFormat="1" ht="13.8" x14ac:dyDescent="0.3">
      <c r="E1483" s="19"/>
    </row>
    <row r="1484" spans="5:5" s="22" customFormat="1" ht="13.8" x14ac:dyDescent="0.3">
      <c r="E1484" s="19"/>
    </row>
    <row r="1485" spans="5:5" s="22" customFormat="1" ht="13.8" x14ac:dyDescent="0.3">
      <c r="E1485" s="19"/>
    </row>
    <row r="1486" spans="5:5" s="22" customFormat="1" ht="13.8" x14ac:dyDescent="0.3">
      <c r="E1486" s="19"/>
    </row>
    <row r="1487" spans="5:5" s="22" customFormat="1" ht="13.8" x14ac:dyDescent="0.3">
      <c r="E1487" s="19"/>
    </row>
    <row r="1488" spans="5:5" s="22" customFormat="1" ht="13.8" x14ac:dyDescent="0.3">
      <c r="E1488" s="19"/>
    </row>
    <row r="1489" spans="5:5" s="22" customFormat="1" ht="13.8" x14ac:dyDescent="0.3">
      <c r="E1489" s="19"/>
    </row>
    <row r="1490" spans="5:5" s="22" customFormat="1" ht="13.8" x14ac:dyDescent="0.3">
      <c r="E1490" s="19"/>
    </row>
    <row r="1491" spans="5:5" s="22" customFormat="1" ht="13.8" x14ac:dyDescent="0.3">
      <c r="E1491" s="19"/>
    </row>
    <row r="1492" spans="5:5" s="22" customFormat="1" ht="13.8" x14ac:dyDescent="0.3">
      <c r="E1492" s="19"/>
    </row>
    <row r="1493" spans="5:5" s="22" customFormat="1" ht="13.8" x14ac:dyDescent="0.3">
      <c r="E1493" s="19"/>
    </row>
    <row r="1494" spans="5:5" s="22" customFormat="1" ht="13.8" x14ac:dyDescent="0.3">
      <c r="E1494" s="19"/>
    </row>
    <row r="1495" spans="5:5" s="22" customFormat="1" ht="13.8" x14ac:dyDescent="0.3">
      <c r="E1495" s="19"/>
    </row>
    <row r="1496" spans="5:5" s="22" customFormat="1" ht="13.8" x14ac:dyDescent="0.3">
      <c r="E1496" s="19"/>
    </row>
    <row r="1497" spans="5:5" s="22" customFormat="1" ht="13.8" x14ac:dyDescent="0.3">
      <c r="E1497" s="19"/>
    </row>
    <row r="1498" spans="5:5" s="22" customFormat="1" ht="13.8" x14ac:dyDescent="0.3">
      <c r="E1498" s="19"/>
    </row>
    <row r="1499" spans="5:5" s="22" customFormat="1" ht="13.8" x14ac:dyDescent="0.3">
      <c r="E1499" s="19"/>
    </row>
    <row r="1500" spans="5:5" s="22" customFormat="1" ht="13.8" x14ac:dyDescent="0.3">
      <c r="E1500" s="19"/>
    </row>
    <row r="1501" spans="5:5" s="22" customFormat="1" ht="13.8" x14ac:dyDescent="0.3">
      <c r="E1501" s="19"/>
    </row>
    <row r="1502" spans="5:5" s="22" customFormat="1" ht="13.8" x14ac:dyDescent="0.3">
      <c r="E1502" s="19"/>
    </row>
    <row r="1503" spans="5:5" s="22" customFormat="1" ht="13.8" x14ac:dyDescent="0.3">
      <c r="E1503" s="19"/>
    </row>
    <row r="1504" spans="5:5" s="22" customFormat="1" ht="13.8" x14ac:dyDescent="0.3">
      <c r="E1504" s="19"/>
    </row>
    <row r="1505" spans="5:5" s="22" customFormat="1" ht="13.8" x14ac:dyDescent="0.3">
      <c r="E1505" s="19"/>
    </row>
    <row r="1506" spans="5:5" s="22" customFormat="1" ht="13.8" x14ac:dyDescent="0.3">
      <c r="E1506" s="19"/>
    </row>
    <row r="1507" spans="5:5" s="22" customFormat="1" ht="13.8" x14ac:dyDescent="0.3">
      <c r="E1507" s="19"/>
    </row>
    <row r="1508" spans="5:5" s="22" customFormat="1" ht="13.8" x14ac:dyDescent="0.3">
      <c r="E1508" s="19"/>
    </row>
    <row r="1509" spans="5:5" s="22" customFormat="1" ht="13.8" x14ac:dyDescent="0.3">
      <c r="E1509" s="19"/>
    </row>
    <row r="1510" spans="5:5" s="22" customFormat="1" ht="13.8" x14ac:dyDescent="0.3">
      <c r="E1510" s="19"/>
    </row>
    <row r="1511" spans="5:5" s="22" customFormat="1" ht="13.8" x14ac:dyDescent="0.3">
      <c r="E1511" s="19"/>
    </row>
    <row r="1512" spans="5:5" s="22" customFormat="1" ht="13.8" x14ac:dyDescent="0.3">
      <c r="E1512" s="19"/>
    </row>
    <row r="1513" spans="5:5" s="22" customFormat="1" ht="13.8" x14ac:dyDescent="0.3">
      <c r="E1513" s="19"/>
    </row>
    <row r="1514" spans="5:5" s="22" customFormat="1" ht="13.8" x14ac:dyDescent="0.3">
      <c r="E1514" s="19"/>
    </row>
    <row r="1515" spans="5:5" s="22" customFormat="1" ht="13.8" x14ac:dyDescent="0.3">
      <c r="E1515" s="19"/>
    </row>
    <row r="1516" spans="5:5" s="22" customFormat="1" ht="13.8" x14ac:dyDescent="0.3">
      <c r="E1516" s="19"/>
    </row>
    <row r="1517" spans="5:5" s="22" customFormat="1" ht="13.8" x14ac:dyDescent="0.3">
      <c r="E1517" s="19"/>
    </row>
    <row r="1518" spans="5:5" s="22" customFormat="1" ht="13.8" x14ac:dyDescent="0.3">
      <c r="E1518" s="19"/>
    </row>
    <row r="1519" spans="5:5" s="22" customFormat="1" ht="13.8" x14ac:dyDescent="0.3">
      <c r="E1519" s="19"/>
    </row>
    <row r="1520" spans="5:5" s="22" customFormat="1" ht="13.8" x14ac:dyDescent="0.3">
      <c r="E1520" s="19"/>
    </row>
    <row r="1521" spans="5:5" s="22" customFormat="1" ht="13.8" x14ac:dyDescent="0.3">
      <c r="E1521" s="19"/>
    </row>
    <row r="1522" spans="5:5" s="22" customFormat="1" ht="13.8" x14ac:dyDescent="0.3">
      <c r="E1522" s="19"/>
    </row>
    <row r="1523" spans="5:5" s="22" customFormat="1" ht="13.8" x14ac:dyDescent="0.3">
      <c r="E1523" s="19"/>
    </row>
    <row r="1524" spans="5:5" s="22" customFormat="1" ht="13.8" x14ac:dyDescent="0.3">
      <c r="E1524" s="19"/>
    </row>
    <row r="1525" spans="5:5" s="22" customFormat="1" ht="13.8" x14ac:dyDescent="0.3">
      <c r="E1525" s="19"/>
    </row>
    <row r="1526" spans="5:5" s="22" customFormat="1" ht="13.8" x14ac:dyDescent="0.3">
      <c r="E1526" s="19"/>
    </row>
    <row r="1527" spans="5:5" s="22" customFormat="1" ht="13.8" x14ac:dyDescent="0.3">
      <c r="E1527" s="19"/>
    </row>
    <row r="1528" spans="5:5" s="22" customFormat="1" ht="13.8" x14ac:dyDescent="0.3">
      <c r="E1528" s="19"/>
    </row>
    <row r="1529" spans="5:5" s="22" customFormat="1" ht="13.8" x14ac:dyDescent="0.3">
      <c r="E1529" s="19"/>
    </row>
    <row r="1530" spans="5:5" s="22" customFormat="1" ht="13.8" x14ac:dyDescent="0.3">
      <c r="E1530" s="19"/>
    </row>
    <row r="1531" spans="5:5" s="22" customFormat="1" ht="13.8" x14ac:dyDescent="0.3">
      <c r="E1531" s="19"/>
    </row>
    <row r="1532" spans="5:5" s="22" customFormat="1" ht="13.8" x14ac:dyDescent="0.3">
      <c r="E1532" s="19"/>
    </row>
    <row r="1533" spans="5:5" s="22" customFormat="1" ht="13.8" x14ac:dyDescent="0.3">
      <c r="E1533" s="19"/>
    </row>
    <row r="1534" spans="5:5" s="22" customFormat="1" ht="13.8" x14ac:dyDescent="0.3">
      <c r="E1534" s="19"/>
    </row>
    <row r="1535" spans="5:5" s="22" customFormat="1" ht="13.8" x14ac:dyDescent="0.3">
      <c r="E1535" s="19"/>
    </row>
    <row r="1536" spans="5:5" s="22" customFormat="1" ht="13.8" x14ac:dyDescent="0.3">
      <c r="E1536" s="19"/>
    </row>
    <row r="1537" spans="5:5" s="22" customFormat="1" ht="13.8" x14ac:dyDescent="0.3">
      <c r="E1537" s="19"/>
    </row>
    <row r="1538" spans="5:5" s="22" customFormat="1" ht="13.8" x14ac:dyDescent="0.3">
      <c r="E1538" s="19"/>
    </row>
    <row r="1539" spans="5:5" s="22" customFormat="1" ht="13.8" x14ac:dyDescent="0.3">
      <c r="E1539" s="19"/>
    </row>
    <row r="1540" spans="5:5" s="22" customFormat="1" ht="13.8" x14ac:dyDescent="0.3">
      <c r="E1540" s="19"/>
    </row>
    <row r="1541" spans="5:5" s="22" customFormat="1" ht="13.8" x14ac:dyDescent="0.3">
      <c r="E1541" s="19"/>
    </row>
    <row r="1542" spans="5:5" s="22" customFormat="1" ht="13.8" x14ac:dyDescent="0.3">
      <c r="E1542" s="19"/>
    </row>
    <row r="1543" spans="5:5" s="22" customFormat="1" ht="13.8" x14ac:dyDescent="0.3">
      <c r="E1543" s="19"/>
    </row>
    <row r="1544" spans="5:5" s="22" customFormat="1" ht="13.8" x14ac:dyDescent="0.3">
      <c r="E1544" s="19"/>
    </row>
    <row r="1545" spans="5:5" s="22" customFormat="1" ht="13.8" x14ac:dyDescent="0.3">
      <c r="E1545" s="19"/>
    </row>
    <row r="1546" spans="5:5" s="22" customFormat="1" ht="13.8" x14ac:dyDescent="0.3">
      <c r="E1546" s="19"/>
    </row>
    <row r="1547" spans="5:5" s="22" customFormat="1" ht="13.8" x14ac:dyDescent="0.3">
      <c r="E1547" s="19"/>
    </row>
    <row r="1548" spans="5:5" s="22" customFormat="1" ht="13.8" x14ac:dyDescent="0.3">
      <c r="E1548" s="19"/>
    </row>
    <row r="1549" spans="5:5" s="22" customFormat="1" ht="13.8" x14ac:dyDescent="0.3">
      <c r="E1549" s="19"/>
    </row>
    <row r="1550" spans="5:5" s="22" customFormat="1" ht="13.8" x14ac:dyDescent="0.3">
      <c r="E1550" s="19"/>
    </row>
    <row r="1551" spans="5:5" s="22" customFormat="1" ht="13.8" x14ac:dyDescent="0.3">
      <c r="E1551" s="19"/>
    </row>
    <row r="1552" spans="5:5" s="22" customFormat="1" ht="13.8" x14ac:dyDescent="0.3">
      <c r="E1552" s="19"/>
    </row>
    <row r="1553" spans="5:5" s="22" customFormat="1" ht="13.8" x14ac:dyDescent="0.3">
      <c r="E1553" s="19"/>
    </row>
    <row r="1554" spans="5:5" s="22" customFormat="1" ht="13.8" x14ac:dyDescent="0.3">
      <c r="E1554" s="19"/>
    </row>
    <row r="1555" spans="5:5" s="22" customFormat="1" ht="13.8" x14ac:dyDescent="0.3">
      <c r="E1555" s="19"/>
    </row>
    <row r="1556" spans="5:5" s="22" customFormat="1" ht="13.8" x14ac:dyDescent="0.3">
      <c r="E1556" s="19"/>
    </row>
    <row r="1557" spans="5:5" s="22" customFormat="1" ht="13.8" x14ac:dyDescent="0.3">
      <c r="E1557" s="19"/>
    </row>
    <row r="1558" spans="5:5" s="22" customFormat="1" ht="13.8" x14ac:dyDescent="0.3">
      <c r="E1558" s="19"/>
    </row>
    <row r="1559" spans="5:5" s="22" customFormat="1" ht="13.8" x14ac:dyDescent="0.3">
      <c r="E1559" s="19"/>
    </row>
    <row r="1560" spans="5:5" s="22" customFormat="1" ht="13.8" x14ac:dyDescent="0.3">
      <c r="E1560" s="19"/>
    </row>
    <row r="1561" spans="5:5" s="22" customFormat="1" ht="13.8" x14ac:dyDescent="0.3">
      <c r="E1561" s="19"/>
    </row>
    <row r="1562" spans="5:5" s="22" customFormat="1" ht="13.8" x14ac:dyDescent="0.3">
      <c r="E1562" s="19"/>
    </row>
    <row r="1563" spans="5:5" s="22" customFormat="1" ht="13.8" x14ac:dyDescent="0.3">
      <c r="E1563" s="19"/>
    </row>
    <row r="1564" spans="5:5" s="22" customFormat="1" ht="13.8" x14ac:dyDescent="0.3">
      <c r="E1564" s="19"/>
    </row>
    <row r="1565" spans="5:5" s="22" customFormat="1" ht="13.8" x14ac:dyDescent="0.3">
      <c r="E1565" s="19"/>
    </row>
    <row r="1566" spans="5:5" s="22" customFormat="1" ht="13.8" x14ac:dyDescent="0.3">
      <c r="E1566" s="19"/>
    </row>
    <row r="1567" spans="5:5" s="22" customFormat="1" ht="13.8" x14ac:dyDescent="0.3">
      <c r="E1567" s="19"/>
    </row>
    <row r="1568" spans="5:5" s="22" customFormat="1" ht="13.8" x14ac:dyDescent="0.3">
      <c r="E1568" s="19"/>
    </row>
    <row r="1569" spans="5:5" s="22" customFormat="1" ht="13.8" x14ac:dyDescent="0.3">
      <c r="E1569" s="19"/>
    </row>
    <row r="1570" spans="5:5" s="22" customFormat="1" ht="13.8" x14ac:dyDescent="0.3">
      <c r="E1570" s="19"/>
    </row>
    <row r="1571" spans="5:5" s="22" customFormat="1" ht="13.8" x14ac:dyDescent="0.3">
      <c r="E1571" s="19"/>
    </row>
    <row r="1572" spans="5:5" s="22" customFormat="1" ht="13.8" x14ac:dyDescent="0.3">
      <c r="E1572" s="19"/>
    </row>
    <row r="1573" spans="5:5" s="22" customFormat="1" ht="13.8" x14ac:dyDescent="0.3">
      <c r="E1573" s="19"/>
    </row>
    <row r="1574" spans="5:5" s="22" customFormat="1" ht="13.8" x14ac:dyDescent="0.3">
      <c r="E1574" s="19"/>
    </row>
    <row r="1575" spans="5:5" s="22" customFormat="1" ht="13.8" x14ac:dyDescent="0.3">
      <c r="E1575" s="19"/>
    </row>
    <row r="1576" spans="5:5" s="22" customFormat="1" ht="13.8" x14ac:dyDescent="0.3">
      <c r="E1576" s="19"/>
    </row>
    <row r="1577" spans="5:5" s="22" customFormat="1" ht="13.8" x14ac:dyDescent="0.3">
      <c r="E1577" s="19"/>
    </row>
    <row r="1578" spans="5:5" s="22" customFormat="1" ht="13.8" x14ac:dyDescent="0.3">
      <c r="E1578" s="19"/>
    </row>
    <row r="1579" spans="5:5" s="22" customFormat="1" ht="13.8" x14ac:dyDescent="0.3">
      <c r="E1579" s="19"/>
    </row>
    <row r="1580" spans="5:5" s="22" customFormat="1" ht="13.8" x14ac:dyDescent="0.3">
      <c r="E1580" s="19"/>
    </row>
    <row r="1581" spans="5:5" s="22" customFormat="1" ht="13.8" x14ac:dyDescent="0.3">
      <c r="E1581" s="19"/>
    </row>
    <row r="1582" spans="5:5" s="22" customFormat="1" ht="13.8" x14ac:dyDescent="0.3">
      <c r="E1582" s="19"/>
    </row>
    <row r="1583" spans="5:5" s="22" customFormat="1" ht="13.8" x14ac:dyDescent="0.3">
      <c r="E1583" s="19"/>
    </row>
    <row r="1584" spans="5:5" s="22" customFormat="1" ht="13.8" x14ac:dyDescent="0.3">
      <c r="E1584" s="19"/>
    </row>
    <row r="1585" spans="5:5" s="22" customFormat="1" ht="13.8" x14ac:dyDescent="0.3">
      <c r="E1585" s="19"/>
    </row>
    <row r="1586" spans="5:5" s="22" customFormat="1" ht="13.8" x14ac:dyDescent="0.3">
      <c r="E1586" s="19"/>
    </row>
    <row r="1587" spans="5:5" s="22" customFormat="1" ht="13.8" x14ac:dyDescent="0.3">
      <c r="E1587" s="19"/>
    </row>
    <row r="1588" spans="5:5" s="22" customFormat="1" ht="13.8" x14ac:dyDescent="0.3">
      <c r="E1588" s="19"/>
    </row>
    <row r="1589" spans="5:5" s="22" customFormat="1" ht="13.8" x14ac:dyDescent="0.3">
      <c r="E1589" s="19"/>
    </row>
    <row r="1590" spans="5:5" s="22" customFormat="1" ht="13.8" x14ac:dyDescent="0.3">
      <c r="E1590" s="19"/>
    </row>
    <row r="1591" spans="5:5" s="22" customFormat="1" ht="13.8" x14ac:dyDescent="0.3">
      <c r="E1591" s="19"/>
    </row>
    <row r="1592" spans="5:5" s="22" customFormat="1" ht="13.8" x14ac:dyDescent="0.3">
      <c r="E1592" s="19"/>
    </row>
    <row r="1593" spans="5:5" s="22" customFormat="1" ht="13.8" x14ac:dyDescent="0.3">
      <c r="E1593" s="19"/>
    </row>
    <row r="1594" spans="5:5" s="22" customFormat="1" ht="13.8" x14ac:dyDescent="0.3">
      <c r="E1594" s="19"/>
    </row>
    <row r="1595" spans="5:5" s="22" customFormat="1" ht="13.8" x14ac:dyDescent="0.3">
      <c r="E1595" s="19"/>
    </row>
    <row r="1596" spans="5:5" s="22" customFormat="1" ht="13.8" x14ac:dyDescent="0.3">
      <c r="E1596" s="19"/>
    </row>
    <row r="1597" spans="5:5" s="22" customFormat="1" ht="13.8" x14ac:dyDescent="0.3">
      <c r="E1597" s="19"/>
    </row>
    <row r="1598" spans="5:5" s="22" customFormat="1" ht="13.8" x14ac:dyDescent="0.3">
      <c r="E1598" s="19"/>
    </row>
    <row r="1599" spans="5:5" s="22" customFormat="1" ht="13.8" x14ac:dyDescent="0.3">
      <c r="E1599" s="19"/>
    </row>
    <row r="1600" spans="5:5" s="22" customFormat="1" ht="13.8" x14ac:dyDescent="0.3">
      <c r="E1600" s="19"/>
    </row>
    <row r="1601" spans="5:5" s="22" customFormat="1" ht="13.8" x14ac:dyDescent="0.3">
      <c r="E1601" s="19"/>
    </row>
    <row r="1602" spans="5:5" s="22" customFormat="1" ht="13.8" x14ac:dyDescent="0.3">
      <c r="E1602" s="19"/>
    </row>
    <row r="1603" spans="5:5" s="22" customFormat="1" ht="13.8" x14ac:dyDescent="0.3">
      <c r="E1603" s="19"/>
    </row>
    <row r="1604" spans="5:5" s="22" customFormat="1" ht="13.8" x14ac:dyDescent="0.3">
      <c r="E1604" s="19"/>
    </row>
    <row r="1605" spans="5:5" s="22" customFormat="1" ht="13.8" x14ac:dyDescent="0.3">
      <c r="E1605" s="19"/>
    </row>
    <row r="1606" spans="5:5" s="22" customFormat="1" ht="13.8" x14ac:dyDescent="0.3">
      <c r="E1606" s="19"/>
    </row>
    <row r="1607" spans="5:5" s="22" customFormat="1" ht="13.8" x14ac:dyDescent="0.3">
      <c r="E1607" s="19"/>
    </row>
    <row r="1608" spans="5:5" s="22" customFormat="1" ht="13.8" x14ac:dyDescent="0.3">
      <c r="E1608" s="19"/>
    </row>
    <row r="1609" spans="5:5" s="22" customFormat="1" ht="13.8" x14ac:dyDescent="0.3">
      <c r="E1609" s="19"/>
    </row>
    <row r="1610" spans="5:5" s="22" customFormat="1" ht="13.8" x14ac:dyDescent="0.3">
      <c r="E1610" s="19"/>
    </row>
    <row r="1611" spans="5:5" s="22" customFormat="1" ht="13.8" x14ac:dyDescent="0.3">
      <c r="E1611" s="19"/>
    </row>
    <row r="1612" spans="5:5" s="22" customFormat="1" ht="13.8" x14ac:dyDescent="0.3">
      <c r="E1612" s="19"/>
    </row>
    <row r="1613" spans="5:5" s="22" customFormat="1" ht="13.8" x14ac:dyDescent="0.3">
      <c r="E1613" s="19"/>
    </row>
    <row r="1614" spans="5:5" s="22" customFormat="1" ht="13.8" x14ac:dyDescent="0.3">
      <c r="E1614" s="19"/>
    </row>
    <row r="1615" spans="5:5" s="22" customFormat="1" ht="13.8" x14ac:dyDescent="0.3">
      <c r="E1615" s="19"/>
    </row>
    <row r="1616" spans="5:5" s="22" customFormat="1" ht="13.8" x14ac:dyDescent="0.3">
      <c r="E1616" s="19"/>
    </row>
    <row r="1617" spans="5:5" s="22" customFormat="1" ht="13.8" x14ac:dyDescent="0.3">
      <c r="E1617" s="19"/>
    </row>
    <row r="1618" spans="5:5" s="22" customFormat="1" ht="13.8" x14ac:dyDescent="0.3">
      <c r="E1618" s="19"/>
    </row>
    <row r="1619" spans="5:5" s="22" customFormat="1" ht="13.8" x14ac:dyDescent="0.3">
      <c r="E1619" s="19"/>
    </row>
    <row r="1620" spans="5:5" s="22" customFormat="1" ht="13.8" x14ac:dyDescent="0.3">
      <c r="E1620" s="19"/>
    </row>
    <row r="1621" spans="5:5" s="22" customFormat="1" ht="13.8" x14ac:dyDescent="0.3">
      <c r="E1621" s="19"/>
    </row>
    <row r="1622" spans="5:5" s="22" customFormat="1" ht="13.8" x14ac:dyDescent="0.3">
      <c r="E1622" s="19"/>
    </row>
    <row r="1623" spans="5:5" s="22" customFormat="1" ht="13.8" x14ac:dyDescent="0.3">
      <c r="E1623" s="19"/>
    </row>
    <row r="1624" spans="5:5" s="22" customFormat="1" ht="13.8" x14ac:dyDescent="0.3">
      <c r="E1624" s="19"/>
    </row>
    <row r="1625" spans="5:5" s="22" customFormat="1" ht="13.8" x14ac:dyDescent="0.3">
      <c r="E1625" s="19"/>
    </row>
    <row r="1626" spans="5:5" s="22" customFormat="1" ht="13.8" x14ac:dyDescent="0.3">
      <c r="E1626" s="19"/>
    </row>
    <row r="1627" spans="5:5" s="22" customFormat="1" ht="13.8" x14ac:dyDescent="0.3">
      <c r="E1627" s="19"/>
    </row>
    <row r="1628" spans="5:5" s="22" customFormat="1" ht="13.8" x14ac:dyDescent="0.3">
      <c r="E1628" s="19"/>
    </row>
    <row r="1629" spans="5:5" s="22" customFormat="1" ht="13.8" x14ac:dyDescent="0.3">
      <c r="E1629" s="19"/>
    </row>
    <row r="1630" spans="5:5" s="22" customFormat="1" ht="13.8" x14ac:dyDescent="0.3">
      <c r="E1630" s="19"/>
    </row>
    <row r="1631" spans="5:5" s="22" customFormat="1" ht="13.8" x14ac:dyDescent="0.3">
      <c r="E1631" s="19"/>
    </row>
    <row r="1632" spans="5:5" s="22" customFormat="1" ht="13.8" x14ac:dyDescent="0.3">
      <c r="E1632" s="19"/>
    </row>
    <row r="1633" spans="5:5" s="22" customFormat="1" ht="13.8" x14ac:dyDescent="0.3">
      <c r="E1633" s="19"/>
    </row>
    <row r="1634" spans="5:5" s="22" customFormat="1" ht="13.8" x14ac:dyDescent="0.3">
      <c r="E1634" s="19"/>
    </row>
    <row r="1635" spans="5:5" s="22" customFormat="1" ht="13.8" x14ac:dyDescent="0.3">
      <c r="E1635" s="19"/>
    </row>
    <row r="1636" spans="5:5" s="22" customFormat="1" ht="13.8" x14ac:dyDescent="0.3">
      <c r="E1636" s="19"/>
    </row>
    <row r="1637" spans="5:5" s="22" customFormat="1" ht="13.8" x14ac:dyDescent="0.3">
      <c r="E1637" s="19"/>
    </row>
    <row r="1638" spans="5:5" s="22" customFormat="1" ht="13.8" x14ac:dyDescent="0.3">
      <c r="E1638" s="19"/>
    </row>
    <row r="1639" spans="5:5" s="22" customFormat="1" ht="13.8" x14ac:dyDescent="0.3">
      <c r="E1639" s="19"/>
    </row>
    <row r="1640" spans="5:5" s="22" customFormat="1" ht="13.8" x14ac:dyDescent="0.3">
      <c r="E1640" s="19"/>
    </row>
    <row r="1641" spans="5:5" s="22" customFormat="1" ht="13.8" x14ac:dyDescent="0.3">
      <c r="E1641" s="19"/>
    </row>
    <row r="1642" spans="5:5" s="22" customFormat="1" ht="13.8" x14ac:dyDescent="0.3">
      <c r="E1642" s="19"/>
    </row>
    <row r="1643" spans="5:5" s="22" customFormat="1" ht="13.8" x14ac:dyDescent="0.3">
      <c r="E1643" s="19"/>
    </row>
    <row r="1644" spans="5:5" s="22" customFormat="1" ht="13.8" x14ac:dyDescent="0.3">
      <c r="E1644" s="19"/>
    </row>
    <row r="1645" spans="5:5" s="22" customFormat="1" ht="13.8" x14ac:dyDescent="0.3">
      <c r="E1645" s="19"/>
    </row>
    <row r="1646" spans="5:5" s="22" customFormat="1" ht="13.8" x14ac:dyDescent="0.3">
      <c r="E1646" s="19"/>
    </row>
    <row r="1647" spans="5:5" s="22" customFormat="1" ht="13.8" x14ac:dyDescent="0.3">
      <c r="E1647" s="19"/>
    </row>
    <row r="1648" spans="5:5" s="22" customFormat="1" ht="13.8" x14ac:dyDescent="0.3">
      <c r="E1648" s="19"/>
    </row>
    <row r="1649" spans="5:5" s="22" customFormat="1" ht="13.8" x14ac:dyDescent="0.3">
      <c r="E1649" s="19"/>
    </row>
    <row r="1650" spans="5:5" s="22" customFormat="1" ht="13.8" x14ac:dyDescent="0.3">
      <c r="E1650" s="19"/>
    </row>
    <row r="1651" spans="5:5" s="22" customFormat="1" ht="13.8" x14ac:dyDescent="0.3">
      <c r="E1651" s="19"/>
    </row>
    <row r="1652" spans="5:5" s="22" customFormat="1" ht="13.8" x14ac:dyDescent="0.3">
      <c r="E1652" s="19"/>
    </row>
    <row r="1653" spans="5:5" s="22" customFormat="1" ht="13.8" x14ac:dyDescent="0.3">
      <c r="E1653" s="19"/>
    </row>
    <row r="1654" spans="5:5" s="22" customFormat="1" ht="13.8" x14ac:dyDescent="0.3">
      <c r="E1654" s="19"/>
    </row>
    <row r="1655" spans="5:5" s="22" customFormat="1" ht="13.8" x14ac:dyDescent="0.3">
      <c r="E1655" s="19"/>
    </row>
    <row r="1656" spans="5:5" s="22" customFormat="1" ht="13.8" x14ac:dyDescent="0.3">
      <c r="E1656" s="19"/>
    </row>
    <row r="1657" spans="5:5" s="22" customFormat="1" ht="13.8" x14ac:dyDescent="0.3">
      <c r="E1657" s="19"/>
    </row>
    <row r="1658" spans="5:5" s="22" customFormat="1" ht="13.8" x14ac:dyDescent="0.3">
      <c r="E1658" s="19"/>
    </row>
    <row r="1659" spans="5:5" s="22" customFormat="1" ht="13.8" x14ac:dyDescent="0.3">
      <c r="E1659" s="19"/>
    </row>
    <row r="1660" spans="5:5" s="22" customFormat="1" ht="13.8" x14ac:dyDescent="0.3">
      <c r="E1660" s="19"/>
    </row>
    <row r="1661" spans="5:5" s="22" customFormat="1" ht="13.8" x14ac:dyDescent="0.3">
      <c r="E1661" s="19"/>
    </row>
    <row r="1662" spans="5:5" s="22" customFormat="1" ht="13.8" x14ac:dyDescent="0.3">
      <c r="E1662" s="19"/>
    </row>
    <row r="1663" spans="5:5" s="22" customFormat="1" ht="13.8" x14ac:dyDescent="0.3">
      <c r="E1663" s="19"/>
    </row>
    <row r="1664" spans="5:5" s="22" customFormat="1" ht="13.8" x14ac:dyDescent="0.3">
      <c r="E1664" s="19"/>
    </row>
    <row r="1665" spans="5:5" s="22" customFormat="1" ht="13.8" x14ac:dyDescent="0.3">
      <c r="E1665" s="19"/>
    </row>
    <row r="1666" spans="5:5" s="22" customFormat="1" ht="13.8" x14ac:dyDescent="0.3">
      <c r="E1666" s="19"/>
    </row>
    <row r="1667" spans="5:5" s="22" customFormat="1" ht="13.8" x14ac:dyDescent="0.3">
      <c r="E1667" s="19"/>
    </row>
    <row r="1668" spans="5:5" s="22" customFormat="1" ht="13.8" x14ac:dyDescent="0.3">
      <c r="E1668" s="19"/>
    </row>
    <row r="1669" spans="5:5" s="22" customFormat="1" ht="13.8" x14ac:dyDescent="0.3">
      <c r="E1669" s="19"/>
    </row>
    <row r="1670" spans="5:5" s="22" customFormat="1" ht="13.8" x14ac:dyDescent="0.3">
      <c r="E1670" s="19"/>
    </row>
    <row r="1671" spans="5:5" s="22" customFormat="1" ht="13.8" x14ac:dyDescent="0.3">
      <c r="E1671" s="19"/>
    </row>
    <row r="1672" spans="5:5" s="22" customFormat="1" ht="13.8" x14ac:dyDescent="0.3">
      <c r="E1672" s="19"/>
    </row>
    <row r="1673" spans="5:5" s="22" customFormat="1" ht="13.8" x14ac:dyDescent="0.3">
      <c r="E1673" s="19"/>
    </row>
    <row r="1674" spans="5:5" s="22" customFormat="1" ht="13.8" x14ac:dyDescent="0.3">
      <c r="E1674" s="19"/>
    </row>
    <row r="1675" spans="5:5" s="22" customFormat="1" ht="13.8" x14ac:dyDescent="0.3">
      <c r="E1675" s="19"/>
    </row>
    <row r="1676" spans="5:5" s="22" customFormat="1" ht="13.8" x14ac:dyDescent="0.3">
      <c r="E1676" s="19"/>
    </row>
    <row r="1677" spans="5:5" s="22" customFormat="1" ht="13.8" x14ac:dyDescent="0.3">
      <c r="E1677" s="19"/>
    </row>
    <row r="1678" spans="5:5" s="22" customFormat="1" ht="13.8" x14ac:dyDescent="0.3">
      <c r="E1678" s="19"/>
    </row>
    <row r="1679" spans="5:5" s="22" customFormat="1" ht="13.8" x14ac:dyDescent="0.3">
      <c r="E1679" s="19"/>
    </row>
    <row r="1680" spans="5:5" s="22" customFormat="1" ht="13.8" x14ac:dyDescent="0.3">
      <c r="E1680" s="19"/>
    </row>
    <row r="1681" spans="5:5" s="22" customFormat="1" ht="13.8" x14ac:dyDescent="0.3">
      <c r="E1681" s="19"/>
    </row>
    <row r="1682" spans="5:5" s="22" customFormat="1" ht="13.8" x14ac:dyDescent="0.3">
      <c r="E1682" s="19"/>
    </row>
    <row r="1683" spans="5:5" s="22" customFormat="1" ht="13.8" x14ac:dyDescent="0.3">
      <c r="E1683" s="19"/>
    </row>
    <row r="1684" spans="5:5" s="22" customFormat="1" ht="13.8" x14ac:dyDescent="0.3">
      <c r="E1684" s="19"/>
    </row>
    <row r="1685" spans="5:5" s="22" customFormat="1" ht="13.8" x14ac:dyDescent="0.3">
      <c r="E1685" s="19"/>
    </row>
    <row r="1686" spans="5:5" s="22" customFormat="1" ht="13.8" x14ac:dyDescent="0.3">
      <c r="E1686" s="19"/>
    </row>
    <row r="1687" spans="5:5" s="22" customFormat="1" ht="13.8" x14ac:dyDescent="0.3">
      <c r="E1687" s="19"/>
    </row>
    <row r="1688" spans="5:5" s="22" customFormat="1" ht="13.8" x14ac:dyDescent="0.3">
      <c r="E1688" s="19"/>
    </row>
    <row r="1689" spans="5:5" s="22" customFormat="1" ht="13.8" x14ac:dyDescent="0.3">
      <c r="E1689" s="19"/>
    </row>
    <row r="1690" spans="5:5" s="22" customFormat="1" ht="13.8" x14ac:dyDescent="0.3">
      <c r="E1690" s="19"/>
    </row>
    <row r="1691" spans="5:5" s="22" customFormat="1" ht="13.8" x14ac:dyDescent="0.3">
      <c r="E1691" s="19"/>
    </row>
    <row r="1692" spans="5:5" s="22" customFormat="1" ht="13.8" x14ac:dyDescent="0.3">
      <c r="E1692" s="19"/>
    </row>
    <row r="1693" spans="5:5" s="22" customFormat="1" ht="13.8" x14ac:dyDescent="0.3">
      <c r="E1693" s="19"/>
    </row>
    <row r="1694" spans="5:5" s="22" customFormat="1" ht="13.8" x14ac:dyDescent="0.3">
      <c r="E1694" s="19"/>
    </row>
    <row r="1695" spans="5:5" s="22" customFormat="1" ht="13.8" x14ac:dyDescent="0.3">
      <c r="E1695" s="19"/>
    </row>
    <row r="1696" spans="5:5" s="22" customFormat="1" ht="13.8" x14ac:dyDescent="0.3">
      <c r="E1696" s="19"/>
    </row>
    <row r="1697" spans="5:5" s="22" customFormat="1" ht="13.8" x14ac:dyDescent="0.3">
      <c r="E1697" s="19"/>
    </row>
    <row r="1698" spans="5:5" s="22" customFormat="1" ht="13.8" x14ac:dyDescent="0.3">
      <c r="E1698" s="19"/>
    </row>
    <row r="1699" spans="5:5" s="22" customFormat="1" ht="13.8" x14ac:dyDescent="0.3">
      <c r="E1699" s="19"/>
    </row>
    <row r="1700" spans="5:5" s="22" customFormat="1" ht="13.8" x14ac:dyDescent="0.3">
      <c r="E1700" s="19"/>
    </row>
    <row r="1701" spans="5:5" s="22" customFormat="1" ht="13.8" x14ac:dyDescent="0.3">
      <c r="E1701" s="19"/>
    </row>
    <row r="1702" spans="5:5" s="22" customFormat="1" ht="13.8" x14ac:dyDescent="0.3">
      <c r="E1702" s="19"/>
    </row>
    <row r="1703" spans="5:5" s="22" customFormat="1" ht="13.8" x14ac:dyDescent="0.3">
      <c r="E1703" s="19"/>
    </row>
    <row r="1704" spans="5:5" s="22" customFormat="1" ht="13.8" x14ac:dyDescent="0.3">
      <c r="E1704" s="19"/>
    </row>
    <row r="1705" spans="5:5" s="22" customFormat="1" ht="13.8" x14ac:dyDescent="0.3">
      <c r="E1705" s="19"/>
    </row>
    <row r="1706" spans="5:5" s="22" customFormat="1" ht="13.8" x14ac:dyDescent="0.3">
      <c r="E1706" s="19"/>
    </row>
    <row r="1707" spans="5:5" s="22" customFormat="1" ht="13.8" x14ac:dyDescent="0.3">
      <c r="E1707" s="19"/>
    </row>
    <row r="1708" spans="5:5" s="22" customFormat="1" ht="13.8" x14ac:dyDescent="0.3">
      <c r="E1708" s="19"/>
    </row>
    <row r="1709" spans="5:5" s="22" customFormat="1" ht="13.8" x14ac:dyDescent="0.3">
      <c r="E1709" s="19"/>
    </row>
    <row r="1710" spans="5:5" s="22" customFormat="1" ht="13.8" x14ac:dyDescent="0.3">
      <c r="E1710" s="19"/>
    </row>
    <row r="1711" spans="5:5" s="22" customFormat="1" ht="13.8" x14ac:dyDescent="0.3">
      <c r="E1711" s="19"/>
    </row>
    <row r="1712" spans="5:5" s="22" customFormat="1" ht="13.8" x14ac:dyDescent="0.3">
      <c r="E1712" s="19"/>
    </row>
    <row r="1713" spans="5:5" s="22" customFormat="1" ht="13.8" x14ac:dyDescent="0.3">
      <c r="E1713" s="19"/>
    </row>
    <row r="1714" spans="5:5" s="22" customFormat="1" ht="13.8" x14ac:dyDescent="0.3">
      <c r="E1714" s="19"/>
    </row>
    <row r="1715" spans="5:5" s="22" customFormat="1" ht="13.8" x14ac:dyDescent="0.3">
      <c r="E1715" s="19"/>
    </row>
    <row r="1716" spans="5:5" s="22" customFormat="1" ht="13.8" x14ac:dyDescent="0.3">
      <c r="E1716" s="19"/>
    </row>
    <row r="1717" spans="5:5" s="22" customFormat="1" ht="13.8" x14ac:dyDescent="0.3">
      <c r="E1717" s="19"/>
    </row>
    <row r="1718" spans="5:5" s="22" customFormat="1" ht="13.8" x14ac:dyDescent="0.3">
      <c r="E1718" s="19"/>
    </row>
    <row r="1719" spans="5:5" s="22" customFormat="1" ht="13.8" x14ac:dyDescent="0.3">
      <c r="E1719" s="19"/>
    </row>
    <row r="1720" spans="5:5" s="22" customFormat="1" ht="13.8" x14ac:dyDescent="0.3">
      <c r="E1720" s="19"/>
    </row>
    <row r="1721" spans="5:5" s="22" customFormat="1" ht="13.8" x14ac:dyDescent="0.3">
      <c r="E1721" s="19"/>
    </row>
    <row r="1722" spans="5:5" s="22" customFormat="1" ht="13.8" x14ac:dyDescent="0.3">
      <c r="E1722" s="19"/>
    </row>
    <row r="1723" spans="5:5" s="22" customFormat="1" ht="13.8" x14ac:dyDescent="0.3">
      <c r="E1723" s="19"/>
    </row>
    <row r="1724" spans="5:5" s="22" customFormat="1" ht="13.8" x14ac:dyDescent="0.3">
      <c r="E1724" s="19"/>
    </row>
    <row r="1725" spans="5:5" s="22" customFormat="1" ht="13.8" x14ac:dyDescent="0.3">
      <c r="E1725" s="19"/>
    </row>
    <row r="1726" spans="5:5" s="22" customFormat="1" ht="13.8" x14ac:dyDescent="0.3">
      <c r="E1726" s="19"/>
    </row>
    <row r="1727" spans="5:5" s="22" customFormat="1" ht="13.8" x14ac:dyDescent="0.3">
      <c r="E1727" s="19"/>
    </row>
    <row r="1728" spans="5:5" s="22" customFormat="1" ht="13.8" x14ac:dyDescent="0.3">
      <c r="E1728" s="19"/>
    </row>
    <row r="1729" spans="5:5" s="22" customFormat="1" ht="13.8" x14ac:dyDescent="0.3">
      <c r="E1729" s="19"/>
    </row>
    <row r="1730" spans="5:5" s="22" customFormat="1" ht="13.8" x14ac:dyDescent="0.3">
      <c r="E1730" s="19"/>
    </row>
    <row r="1731" spans="5:5" s="22" customFormat="1" ht="13.8" x14ac:dyDescent="0.3">
      <c r="E1731" s="19"/>
    </row>
    <row r="1732" spans="5:5" s="22" customFormat="1" ht="13.8" x14ac:dyDescent="0.3">
      <c r="E1732" s="19"/>
    </row>
    <row r="1733" spans="5:5" s="22" customFormat="1" ht="13.8" x14ac:dyDescent="0.3">
      <c r="E1733" s="19"/>
    </row>
    <row r="1734" spans="5:5" s="22" customFormat="1" ht="13.8" x14ac:dyDescent="0.3">
      <c r="E1734" s="19"/>
    </row>
    <row r="1735" spans="5:5" s="22" customFormat="1" ht="13.8" x14ac:dyDescent="0.3">
      <c r="E1735" s="19"/>
    </row>
    <row r="1736" spans="5:5" s="22" customFormat="1" ht="13.8" x14ac:dyDescent="0.3">
      <c r="E1736" s="19"/>
    </row>
    <row r="1737" spans="5:5" s="22" customFormat="1" ht="13.8" x14ac:dyDescent="0.3">
      <c r="E1737" s="19"/>
    </row>
    <row r="1738" spans="5:5" s="22" customFormat="1" ht="13.8" x14ac:dyDescent="0.3">
      <c r="E1738" s="19"/>
    </row>
    <row r="1739" spans="5:5" s="22" customFormat="1" ht="13.8" x14ac:dyDescent="0.3">
      <c r="E1739" s="19"/>
    </row>
    <row r="1740" spans="5:5" s="22" customFormat="1" ht="13.8" x14ac:dyDescent="0.3">
      <c r="E1740" s="19"/>
    </row>
    <row r="1741" spans="5:5" s="22" customFormat="1" ht="13.8" x14ac:dyDescent="0.3">
      <c r="E1741" s="19"/>
    </row>
    <row r="1742" spans="5:5" s="22" customFormat="1" ht="13.8" x14ac:dyDescent="0.3">
      <c r="E1742" s="19"/>
    </row>
    <row r="1743" spans="5:5" s="22" customFormat="1" ht="13.8" x14ac:dyDescent="0.3">
      <c r="E1743" s="19"/>
    </row>
    <row r="1744" spans="5:5" s="22" customFormat="1" ht="13.8" x14ac:dyDescent="0.3">
      <c r="E1744" s="19"/>
    </row>
    <row r="1745" spans="5:5" s="22" customFormat="1" ht="13.8" x14ac:dyDescent="0.3">
      <c r="E1745" s="19"/>
    </row>
    <row r="1746" spans="5:5" s="22" customFormat="1" ht="13.8" x14ac:dyDescent="0.3">
      <c r="E1746" s="19"/>
    </row>
    <row r="1747" spans="5:5" s="22" customFormat="1" ht="13.8" x14ac:dyDescent="0.3">
      <c r="E1747" s="19"/>
    </row>
    <row r="1748" spans="5:5" s="22" customFormat="1" ht="13.8" x14ac:dyDescent="0.3">
      <c r="E1748" s="19"/>
    </row>
    <row r="1749" spans="5:5" s="22" customFormat="1" ht="13.8" x14ac:dyDescent="0.3">
      <c r="E1749" s="19"/>
    </row>
    <row r="1750" spans="5:5" s="22" customFormat="1" ht="13.8" x14ac:dyDescent="0.3">
      <c r="E1750" s="19"/>
    </row>
    <row r="1751" spans="5:5" s="22" customFormat="1" ht="13.8" x14ac:dyDescent="0.3">
      <c r="E1751" s="19"/>
    </row>
    <row r="1752" spans="5:5" s="22" customFormat="1" ht="13.8" x14ac:dyDescent="0.3">
      <c r="E1752" s="19"/>
    </row>
    <row r="1753" spans="5:5" s="22" customFormat="1" ht="13.8" x14ac:dyDescent="0.3">
      <c r="E1753" s="19"/>
    </row>
    <row r="1754" spans="5:5" s="22" customFormat="1" ht="13.8" x14ac:dyDescent="0.3">
      <c r="E1754" s="19"/>
    </row>
    <row r="1755" spans="5:5" s="22" customFormat="1" ht="13.8" x14ac:dyDescent="0.3">
      <c r="E1755" s="19"/>
    </row>
    <row r="1756" spans="5:5" s="22" customFormat="1" ht="13.8" x14ac:dyDescent="0.3">
      <c r="E1756" s="19"/>
    </row>
    <row r="1757" spans="5:5" s="22" customFormat="1" ht="13.8" x14ac:dyDescent="0.3">
      <c r="E1757" s="19"/>
    </row>
    <row r="1758" spans="5:5" s="22" customFormat="1" ht="13.8" x14ac:dyDescent="0.3">
      <c r="E1758" s="19"/>
    </row>
    <row r="1759" spans="5:5" s="22" customFormat="1" ht="13.8" x14ac:dyDescent="0.3">
      <c r="E1759" s="19"/>
    </row>
    <row r="1760" spans="5:5" s="22" customFormat="1" ht="13.8" x14ac:dyDescent="0.3">
      <c r="E1760" s="19"/>
    </row>
    <row r="1761" spans="5:5" s="22" customFormat="1" ht="13.8" x14ac:dyDescent="0.3">
      <c r="E1761" s="19"/>
    </row>
    <row r="1762" spans="5:5" s="22" customFormat="1" ht="13.8" x14ac:dyDescent="0.3">
      <c r="E1762" s="19"/>
    </row>
    <row r="1763" spans="5:5" s="22" customFormat="1" ht="13.8" x14ac:dyDescent="0.3">
      <c r="E1763" s="19"/>
    </row>
    <row r="1764" spans="5:5" s="22" customFormat="1" ht="13.8" x14ac:dyDescent="0.3">
      <c r="E1764" s="19"/>
    </row>
    <row r="1765" spans="5:5" s="22" customFormat="1" ht="13.8" x14ac:dyDescent="0.3">
      <c r="E1765" s="19"/>
    </row>
    <row r="1766" spans="5:5" s="22" customFormat="1" ht="13.8" x14ac:dyDescent="0.3">
      <c r="E1766" s="19"/>
    </row>
    <row r="1767" spans="5:5" s="22" customFormat="1" ht="13.8" x14ac:dyDescent="0.3">
      <c r="E1767" s="19"/>
    </row>
    <row r="1768" spans="5:5" s="22" customFormat="1" ht="13.8" x14ac:dyDescent="0.3">
      <c r="E1768" s="19"/>
    </row>
    <row r="1769" spans="5:5" s="22" customFormat="1" ht="13.8" x14ac:dyDescent="0.3">
      <c r="E1769" s="19"/>
    </row>
    <row r="1770" spans="5:5" s="22" customFormat="1" ht="13.8" x14ac:dyDescent="0.3">
      <c r="E1770" s="19"/>
    </row>
    <row r="1771" spans="5:5" s="22" customFormat="1" ht="13.8" x14ac:dyDescent="0.3">
      <c r="E1771" s="19"/>
    </row>
    <row r="1772" spans="5:5" s="22" customFormat="1" ht="13.8" x14ac:dyDescent="0.3">
      <c r="E1772" s="19"/>
    </row>
    <row r="1773" spans="5:5" s="22" customFormat="1" ht="13.8" x14ac:dyDescent="0.3">
      <c r="E1773" s="19"/>
    </row>
    <row r="1774" spans="5:5" s="22" customFormat="1" ht="13.8" x14ac:dyDescent="0.3">
      <c r="E1774" s="19"/>
    </row>
    <row r="1775" spans="5:5" s="22" customFormat="1" ht="13.8" x14ac:dyDescent="0.3">
      <c r="E1775" s="19"/>
    </row>
    <row r="1776" spans="5:5" s="22" customFormat="1" ht="13.8" x14ac:dyDescent="0.3">
      <c r="E1776" s="19"/>
    </row>
    <row r="1777" spans="5:5" s="22" customFormat="1" ht="13.8" x14ac:dyDescent="0.3">
      <c r="E1777" s="19"/>
    </row>
    <row r="1778" spans="5:5" s="22" customFormat="1" ht="13.8" x14ac:dyDescent="0.3">
      <c r="E1778" s="19"/>
    </row>
    <row r="1779" spans="5:5" s="22" customFormat="1" ht="13.8" x14ac:dyDescent="0.3">
      <c r="E1779" s="19"/>
    </row>
    <row r="1780" spans="5:5" s="22" customFormat="1" ht="13.8" x14ac:dyDescent="0.3">
      <c r="E1780" s="19"/>
    </row>
    <row r="1781" spans="5:5" s="22" customFormat="1" ht="13.8" x14ac:dyDescent="0.3">
      <c r="E1781" s="19"/>
    </row>
    <row r="1782" spans="5:5" s="22" customFormat="1" ht="13.8" x14ac:dyDescent="0.3">
      <c r="E1782" s="19"/>
    </row>
    <row r="1783" spans="5:5" s="22" customFormat="1" ht="13.8" x14ac:dyDescent="0.3">
      <c r="E1783" s="19"/>
    </row>
    <row r="1784" spans="5:5" s="22" customFormat="1" ht="13.8" x14ac:dyDescent="0.3">
      <c r="E1784" s="19"/>
    </row>
    <row r="1785" spans="5:5" s="22" customFormat="1" ht="13.8" x14ac:dyDescent="0.3">
      <c r="E1785" s="19"/>
    </row>
    <row r="1786" spans="5:5" s="22" customFormat="1" ht="13.8" x14ac:dyDescent="0.3">
      <c r="E1786" s="19"/>
    </row>
    <row r="1787" spans="5:5" s="22" customFormat="1" ht="13.8" x14ac:dyDescent="0.3">
      <c r="E1787" s="19"/>
    </row>
    <row r="1788" spans="5:5" s="22" customFormat="1" ht="13.8" x14ac:dyDescent="0.3">
      <c r="E1788" s="19"/>
    </row>
    <row r="1789" spans="5:5" s="22" customFormat="1" ht="13.8" x14ac:dyDescent="0.3">
      <c r="E1789" s="19"/>
    </row>
    <row r="1790" spans="5:5" s="22" customFormat="1" ht="13.8" x14ac:dyDescent="0.3">
      <c r="E1790" s="19"/>
    </row>
    <row r="1791" spans="5:5" s="22" customFormat="1" ht="13.8" x14ac:dyDescent="0.3">
      <c r="E1791" s="19"/>
    </row>
    <row r="1792" spans="5:5" s="22" customFormat="1" ht="13.8" x14ac:dyDescent="0.3">
      <c r="E1792" s="19"/>
    </row>
    <row r="1793" spans="5:5" s="22" customFormat="1" ht="13.8" x14ac:dyDescent="0.3">
      <c r="E1793" s="19"/>
    </row>
    <row r="1794" spans="5:5" s="22" customFormat="1" ht="13.8" x14ac:dyDescent="0.3">
      <c r="E1794" s="19"/>
    </row>
    <row r="1795" spans="5:5" s="22" customFormat="1" ht="13.8" x14ac:dyDescent="0.3">
      <c r="E1795" s="19"/>
    </row>
    <row r="1796" spans="5:5" s="22" customFormat="1" ht="13.8" x14ac:dyDescent="0.3">
      <c r="E1796" s="19"/>
    </row>
    <row r="1797" spans="5:5" s="22" customFormat="1" ht="13.8" x14ac:dyDescent="0.3">
      <c r="E1797" s="19"/>
    </row>
    <row r="1798" spans="5:5" s="22" customFormat="1" ht="13.8" x14ac:dyDescent="0.3">
      <c r="E1798" s="19"/>
    </row>
    <row r="1799" spans="5:5" s="22" customFormat="1" ht="13.8" x14ac:dyDescent="0.3">
      <c r="E1799" s="19"/>
    </row>
    <row r="1800" spans="5:5" s="22" customFormat="1" ht="13.8" x14ac:dyDescent="0.3">
      <c r="E1800" s="19"/>
    </row>
    <row r="1801" spans="5:5" s="22" customFormat="1" ht="13.8" x14ac:dyDescent="0.3">
      <c r="E1801" s="19"/>
    </row>
    <row r="1802" spans="5:5" s="22" customFormat="1" ht="13.8" x14ac:dyDescent="0.3">
      <c r="E1802" s="19"/>
    </row>
    <row r="1803" spans="5:5" s="22" customFormat="1" ht="13.8" x14ac:dyDescent="0.3">
      <c r="E1803" s="19"/>
    </row>
    <row r="1804" spans="5:5" s="22" customFormat="1" ht="13.8" x14ac:dyDescent="0.3">
      <c r="E1804" s="19"/>
    </row>
    <row r="1805" spans="5:5" s="22" customFormat="1" ht="13.8" x14ac:dyDescent="0.3">
      <c r="E1805" s="19"/>
    </row>
    <row r="1806" spans="5:5" s="22" customFormat="1" ht="13.8" x14ac:dyDescent="0.3">
      <c r="E1806" s="19"/>
    </row>
    <row r="1807" spans="5:5" s="22" customFormat="1" ht="13.8" x14ac:dyDescent="0.3">
      <c r="E1807" s="19"/>
    </row>
    <row r="1808" spans="5:5" s="22" customFormat="1" ht="13.8" x14ac:dyDescent="0.3">
      <c r="E1808" s="19"/>
    </row>
    <row r="1809" spans="5:5" s="22" customFormat="1" ht="13.8" x14ac:dyDescent="0.3">
      <c r="E1809" s="19"/>
    </row>
    <row r="1810" spans="5:5" s="22" customFormat="1" ht="13.8" x14ac:dyDescent="0.3">
      <c r="E1810" s="19"/>
    </row>
    <row r="1811" spans="5:5" s="22" customFormat="1" ht="13.8" x14ac:dyDescent="0.3">
      <c r="E1811" s="19"/>
    </row>
    <row r="1812" spans="5:5" s="22" customFormat="1" ht="13.8" x14ac:dyDescent="0.3">
      <c r="E1812" s="19"/>
    </row>
    <row r="1813" spans="5:5" s="22" customFormat="1" ht="13.8" x14ac:dyDescent="0.3">
      <c r="E1813" s="19"/>
    </row>
    <row r="1814" spans="5:5" s="22" customFormat="1" ht="13.8" x14ac:dyDescent="0.3">
      <c r="E1814" s="19"/>
    </row>
    <row r="1815" spans="5:5" s="22" customFormat="1" ht="13.8" x14ac:dyDescent="0.3">
      <c r="E1815" s="19"/>
    </row>
    <row r="1816" spans="5:5" s="22" customFormat="1" ht="13.8" x14ac:dyDescent="0.3">
      <c r="E1816" s="19"/>
    </row>
    <row r="1817" spans="5:5" s="22" customFormat="1" ht="13.8" x14ac:dyDescent="0.3">
      <c r="E1817" s="19"/>
    </row>
    <row r="1818" spans="5:5" s="22" customFormat="1" ht="13.8" x14ac:dyDescent="0.3">
      <c r="E1818" s="19"/>
    </row>
    <row r="1819" spans="5:5" s="22" customFormat="1" ht="13.8" x14ac:dyDescent="0.3">
      <c r="E1819" s="19"/>
    </row>
    <row r="1820" spans="5:5" s="22" customFormat="1" ht="13.8" x14ac:dyDescent="0.3">
      <c r="E1820" s="19"/>
    </row>
    <row r="1821" spans="5:5" s="22" customFormat="1" ht="13.8" x14ac:dyDescent="0.3">
      <c r="E1821" s="19"/>
    </row>
    <row r="1822" spans="5:5" s="22" customFormat="1" ht="13.8" x14ac:dyDescent="0.3">
      <c r="E1822" s="19"/>
    </row>
    <row r="1823" spans="5:5" s="22" customFormat="1" ht="13.8" x14ac:dyDescent="0.3">
      <c r="E1823" s="19"/>
    </row>
    <row r="1824" spans="5:5" s="22" customFormat="1" ht="13.8" x14ac:dyDescent="0.3">
      <c r="E1824" s="19"/>
    </row>
    <row r="1825" spans="5:5" s="22" customFormat="1" ht="13.8" x14ac:dyDescent="0.3">
      <c r="E1825" s="19"/>
    </row>
    <row r="1826" spans="5:5" s="22" customFormat="1" ht="13.8" x14ac:dyDescent="0.3">
      <c r="E1826" s="19"/>
    </row>
    <row r="1827" spans="5:5" s="22" customFormat="1" ht="13.8" x14ac:dyDescent="0.3">
      <c r="E1827" s="19"/>
    </row>
    <row r="1828" spans="5:5" s="22" customFormat="1" ht="13.8" x14ac:dyDescent="0.3">
      <c r="E1828" s="19"/>
    </row>
    <row r="1829" spans="5:5" s="22" customFormat="1" ht="13.8" x14ac:dyDescent="0.3">
      <c r="E1829" s="19"/>
    </row>
    <row r="1830" spans="5:5" s="22" customFormat="1" ht="13.8" x14ac:dyDescent="0.3">
      <c r="E1830" s="19"/>
    </row>
    <row r="1831" spans="5:5" s="22" customFormat="1" ht="13.8" x14ac:dyDescent="0.3">
      <c r="E1831" s="19"/>
    </row>
    <row r="1832" spans="5:5" s="22" customFormat="1" ht="13.8" x14ac:dyDescent="0.3">
      <c r="E1832" s="19"/>
    </row>
    <row r="1833" spans="5:5" s="22" customFormat="1" ht="13.8" x14ac:dyDescent="0.3">
      <c r="E1833" s="19"/>
    </row>
    <row r="1834" spans="5:5" s="22" customFormat="1" ht="13.8" x14ac:dyDescent="0.3">
      <c r="E1834" s="19"/>
    </row>
    <row r="1835" spans="5:5" s="22" customFormat="1" ht="13.8" x14ac:dyDescent="0.3">
      <c r="E1835" s="19"/>
    </row>
    <row r="1836" spans="5:5" s="22" customFormat="1" ht="13.8" x14ac:dyDescent="0.3">
      <c r="E1836" s="19"/>
    </row>
    <row r="1837" spans="5:5" s="22" customFormat="1" ht="13.8" x14ac:dyDescent="0.3">
      <c r="E1837" s="19"/>
    </row>
    <row r="1838" spans="5:5" s="22" customFormat="1" ht="13.8" x14ac:dyDescent="0.3">
      <c r="E1838" s="19"/>
    </row>
    <row r="1839" spans="5:5" s="22" customFormat="1" ht="13.8" x14ac:dyDescent="0.3">
      <c r="E1839" s="19"/>
    </row>
    <row r="1840" spans="5:5" s="22" customFormat="1" ht="13.8" x14ac:dyDescent="0.3">
      <c r="E1840" s="19"/>
    </row>
    <row r="1841" spans="5:5" s="22" customFormat="1" ht="13.8" x14ac:dyDescent="0.3">
      <c r="E1841" s="19"/>
    </row>
    <row r="1842" spans="5:5" s="22" customFormat="1" ht="13.8" x14ac:dyDescent="0.3">
      <c r="E1842" s="19"/>
    </row>
    <row r="1843" spans="5:5" s="22" customFormat="1" ht="13.8" x14ac:dyDescent="0.3">
      <c r="E1843" s="19"/>
    </row>
    <row r="1844" spans="5:5" s="22" customFormat="1" ht="13.8" x14ac:dyDescent="0.3">
      <c r="E1844" s="19"/>
    </row>
    <row r="1845" spans="5:5" s="22" customFormat="1" ht="13.8" x14ac:dyDescent="0.3">
      <c r="E1845" s="19"/>
    </row>
    <row r="1846" spans="5:5" s="22" customFormat="1" ht="13.8" x14ac:dyDescent="0.3">
      <c r="E1846" s="19"/>
    </row>
    <row r="1847" spans="5:5" s="22" customFormat="1" ht="13.8" x14ac:dyDescent="0.3">
      <c r="E1847" s="19"/>
    </row>
    <row r="1848" spans="5:5" s="22" customFormat="1" ht="13.8" x14ac:dyDescent="0.3">
      <c r="E1848" s="19"/>
    </row>
    <row r="1849" spans="5:5" s="22" customFormat="1" ht="13.8" x14ac:dyDescent="0.3">
      <c r="E1849" s="19"/>
    </row>
    <row r="1850" spans="5:5" s="22" customFormat="1" ht="13.8" x14ac:dyDescent="0.3">
      <c r="E1850" s="19"/>
    </row>
    <row r="1851" spans="5:5" s="22" customFormat="1" ht="13.8" x14ac:dyDescent="0.3">
      <c r="E1851" s="19"/>
    </row>
    <row r="1852" spans="5:5" s="22" customFormat="1" ht="13.8" x14ac:dyDescent="0.3">
      <c r="E1852" s="19"/>
    </row>
    <row r="1853" spans="5:5" s="22" customFormat="1" ht="13.8" x14ac:dyDescent="0.3">
      <c r="E1853" s="19"/>
    </row>
    <row r="1854" spans="5:5" s="22" customFormat="1" ht="13.8" x14ac:dyDescent="0.3">
      <c r="E1854" s="19"/>
    </row>
    <row r="1855" spans="5:5" s="22" customFormat="1" ht="13.8" x14ac:dyDescent="0.3">
      <c r="E1855" s="19"/>
    </row>
    <row r="1856" spans="5:5" s="22" customFormat="1" ht="13.8" x14ac:dyDescent="0.3">
      <c r="E1856" s="19"/>
    </row>
    <row r="1857" spans="5:5" s="22" customFormat="1" ht="13.8" x14ac:dyDescent="0.3">
      <c r="E1857" s="19"/>
    </row>
    <row r="1858" spans="5:5" s="22" customFormat="1" ht="13.8" x14ac:dyDescent="0.3">
      <c r="E1858" s="19"/>
    </row>
    <row r="1859" spans="5:5" s="22" customFormat="1" ht="13.8" x14ac:dyDescent="0.3">
      <c r="E1859" s="19"/>
    </row>
    <row r="1860" spans="5:5" s="22" customFormat="1" ht="13.8" x14ac:dyDescent="0.3">
      <c r="E1860" s="19"/>
    </row>
    <row r="1861" spans="5:5" s="22" customFormat="1" ht="13.8" x14ac:dyDescent="0.3">
      <c r="E1861" s="19"/>
    </row>
    <row r="1862" spans="5:5" s="22" customFormat="1" ht="13.8" x14ac:dyDescent="0.3">
      <c r="E1862" s="19"/>
    </row>
    <row r="1863" spans="5:5" s="22" customFormat="1" ht="13.8" x14ac:dyDescent="0.3">
      <c r="E1863" s="19"/>
    </row>
    <row r="1864" spans="5:5" s="22" customFormat="1" ht="13.8" x14ac:dyDescent="0.3">
      <c r="E1864" s="19"/>
    </row>
    <row r="1865" spans="5:5" s="22" customFormat="1" ht="13.8" x14ac:dyDescent="0.3">
      <c r="E1865" s="19"/>
    </row>
    <row r="1866" spans="5:5" s="22" customFormat="1" ht="13.8" x14ac:dyDescent="0.3">
      <c r="E1866" s="19"/>
    </row>
    <row r="1867" spans="5:5" s="22" customFormat="1" ht="13.8" x14ac:dyDescent="0.3">
      <c r="E1867" s="19"/>
    </row>
    <row r="1868" spans="5:5" s="22" customFormat="1" ht="13.8" x14ac:dyDescent="0.3">
      <c r="E1868" s="19"/>
    </row>
    <row r="1869" spans="5:5" s="22" customFormat="1" ht="13.8" x14ac:dyDescent="0.3">
      <c r="E1869" s="19"/>
    </row>
    <row r="1870" spans="5:5" s="22" customFormat="1" ht="13.8" x14ac:dyDescent="0.3">
      <c r="E1870" s="19"/>
    </row>
    <row r="1871" spans="5:5" s="22" customFormat="1" ht="13.8" x14ac:dyDescent="0.3">
      <c r="E1871" s="19"/>
    </row>
    <row r="1872" spans="5:5" s="22" customFormat="1" ht="13.8" x14ac:dyDescent="0.3">
      <c r="E1872" s="19"/>
    </row>
    <row r="1873" spans="5:5" s="22" customFormat="1" ht="13.8" x14ac:dyDescent="0.3">
      <c r="E1873" s="19"/>
    </row>
    <row r="1874" spans="5:5" s="22" customFormat="1" ht="13.8" x14ac:dyDescent="0.3">
      <c r="E1874" s="19"/>
    </row>
    <row r="1875" spans="5:5" s="22" customFormat="1" ht="13.8" x14ac:dyDescent="0.3">
      <c r="E1875" s="19"/>
    </row>
    <row r="1876" spans="5:5" s="22" customFormat="1" ht="13.8" x14ac:dyDescent="0.3">
      <c r="E1876" s="19"/>
    </row>
    <row r="1877" spans="5:5" s="22" customFormat="1" ht="13.8" x14ac:dyDescent="0.3">
      <c r="E1877" s="19"/>
    </row>
    <row r="1878" spans="5:5" s="22" customFormat="1" ht="13.8" x14ac:dyDescent="0.3">
      <c r="E1878" s="19"/>
    </row>
    <row r="1879" spans="5:5" s="22" customFormat="1" ht="13.8" x14ac:dyDescent="0.3">
      <c r="E1879" s="19"/>
    </row>
    <row r="1880" spans="5:5" s="22" customFormat="1" ht="13.8" x14ac:dyDescent="0.3">
      <c r="E1880" s="19"/>
    </row>
    <row r="1881" spans="5:5" s="22" customFormat="1" ht="13.8" x14ac:dyDescent="0.3">
      <c r="E1881" s="19"/>
    </row>
    <row r="1882" spans="5:5" s="22" customFormat="1" ht="13.8" x14ac:dyDescent="0.3">
      <c r="E1882" s="19"/>
    </row>
    <row r="1883" spans="5:5" s="22" customFormat="1" ht="13.8" x14ac:dyDescent="0.3">
      <c r="E1883" s="19"/>
    </row>
    <row r="1884" spans="5:5" s="22" customFormat="1" ht="13.8" x14ac:dyDescent="0.3">
      <c r="E1884" s="19"/>
    </row>
    <row r="1885" spans="5:5" s="22" customFormat="1" ht="13.8" x14ac:dyDescent="0.3">
      <c r="E1885" s="19"/>
    </row>
    <row r="1886" spans="5:5" s="22" customFormat="1" ht="13.8" x14ac:dyDescent="0.3">
      <c r="E1886" s="19"/>
    </row>
    <row r="1887" spans="5:5" s="22" customFormat="1" ht="13.8" x14ac:dyDescent="0.3">
      <c r="E1887" s="19"/>
    </row>
    <row r="1888" spans="5:5" s="22" customFormat="1" ht="13.8" x14ac:dyDescent="0.3">
      <c r="E1888" s="19"/>
    </row>
    <row r="1889" spans="5:5" s="22" customFormat="1" ht="13.8" x14ac:dyDescent="0.3">
      <c r="E1889" s="19"/>
    </row>
    <row r="1890" spans="5:5" s="22" customFormat="1" ht="13.8" x14ac:dyDescent="0.3">
      <c r="E1890" s="19"/>
    </row>
    <row r="1891" spans="5:5" s="22" customFormat="1" ht="13.8" x14ac:dyDescent="0.3">
      <c r="E1891" s="19"/>
    </row>
    <row r="1892" spans="5:5" s="22" customFormat="1" ht="13.8" x14ac:dyDescent="0.3">
      <c r="E1892" s="19"/>
    </row>
    <row r="1893" spans="5:5" s="22" customFormat="1" ht="13.8" x14ac:dyDescent="0.3">
      <c r="E1893" s="19"/>
    </row>
    <row r="1894" spans="5:5" s="22" customFormat="1" ht="13.8" x14ac:dyDescent="0.3">
      <c r="E1894" s="19"/>
    </row>
    <row r="1895" spans="5:5" s="22" customFormat="1" ht="13.8" x14ac:dyDescent="0.3">
      <c r="E1895" s="19"/>
    </row>
    <row r="1896" spans="5:5" s="22" customFormat="1" ht="13.8" x14ac:dyDescent="0.3">
      <c r="E1896" s="19"/>
    </row>
    <row r="1897" spans="5:5" s="22" customFormat="1" ht="13.8" x14ac:dyDescent="0.3">
      <c r="E1897" s="19"/>
    </row>
    <row r="1898" spans="5:5" s="22" customFormat="1" ht="13.8" x14ac:dyDescent="0.3">
      <c r="E1898" s="19"/>
    </row>
    <row r="1899" spans="5:5" s="22" customFormat="1" ht="13.8" x14ac:dyDescent="0.3">
      <c r="E1899" s="19"/>
    </row>
    <row r="1900" spans="5:5" s="22" customFormat="1" ht="13.8" x14ac:dyDescent="0.3">
      <c r="E1900" s="19"/>
    </row>
    <row r="1901" spans="5:5" s="22" customFormat="1" ht="13.8" x14ac:dyDescent="0.3">
      <c r="E1901" s="19"/>
    </row>
    <row r="1902" spans="5:5" s="22" customFormat="1" ht="13.8" x14ac:dyDescent="0.3">
      <c r="E1902" s="19"/>
    </row>
    <row r="1903" spans="5:5" s="22" customFormat="1" ht="13.8" x14ac:dyDescent="0.3">
      <c r="E1903" s="19"/>
    </row>
    <row r="1904" spans="5:5" s="22" customFormat="1" ht="13.8" x14ac:dyDescent="0.3">
      <c r="E1904" s="19"/>
    </row>
    <row r="1905" spans="5:5" s="22" customFormat="1" ht="13.8" x14ac:dyDescent="0.3">
      <c r="E1905" s="19"/>
    </row>
    <row r="1906" spans="5:5" s="22" customFormat="1" ht="13.8" x14ac:dyDescent="0.3">
      <c r="E1906" s="19"/>
    </row>
    <row r="1907" spans="5:5" s="22" customFormat="1" ht="13.8" x14ac:dyDescent="0.3">
      <c r="E1907" s="19"/>
    </row>
    <row r="1908" spans="5:5" s="22" customFormat="1" ht="13.8" x14ac:dyDescent="0.3">
      <c r="E1908" s="19"/>
    </row>
    <row r="1909" spans="5:5" s="22" customFormat="1" ht="13.8" x14ac:dyDescent="0.3">
      <c r="E1909" s="19"/>
    </row>
    <row r="1910" spans="5:5" s="22" customFormat="1" ht="13.8" x14ac:dyDescent="0.3">
      <c r="E1910" s="19"/>
    </row>
    <row r="1911" spans="5:5" s="22" customFormat="1" ht="13.8" x14ac:dyDescent="0.3">
      <c r="E1911" s="19"/>
    </row>
    <row r="1912" spans="5:5" s="22" customFormat="1" ht="13.8" x14ac:dyDescent="0.3">
      <c r="E1912" s="19"/>
    </row>
    <row r="1913" spans="5:5" s="22" customFormat="1" ht="13.8" x14ac:dyDescent="0.3">
      <c r="E1913" s="19"/>
    </row>
    <row r="1914" spans="5:5" s="22" customFormat="1" ht="13.8" x14ac:dyDescent="0.3">
      <c r="E1914" s="19"/>
    </row>
    <row r="1915" spans="5:5" s="22" customFormat="1" ht="13.8" x14ac:dyDescent="0.3">
      <c r="E1915" s="19"/>
    </row>
    <row r="1916" spans="5:5" s="22" customFormat="1" ht="13.8" x14ac:dyDescent="0.3">
      <c r="E1916" s="19"/>
    </row>
    <row r="1917" spans="5:5" s="22" customFormat="1" ht="13.8" x14ac:dyDescent="0.3">
      <c r="E1917" s="19"/>
    </row>
    <row r="1918" spans="5:5" s="22" customFormat="1" ht="13.8" x14ac:dyDescent="0.3">
      <c r="E1918" s="19"/>
    </row>
    <row r="1919" spans="5:5" s="22" customFormat="1" ht="13.8" x14ac:dyDescent="0.3">
      <c r="E1919" s="19"/>
    </row>
    <row r="1920" spans="5:5" s="22" customFormat="1" ht="13.8" x14ac:dyDescent="0.3">
      <c r="E1920" s="19"/>
    </row>
    <row r="1921" spans="5:5" s="22" customFormat="1" ht="13.8" x14ac:dyDescent="0.3">
      <c r="E1921" s="19"/>
    </row>
    <row r="1922" spans="5:5" s="22" customFormat="1" ht="13.8" x14ac:dyDescent="0.3">
      <c r="E1922" s="19"/>
    </row>
    <row r="1923" spans="5:5" s="22" customFormat="1" ht="13.8" x14ac:dyDescent="0.3">
      <c r="E1923" s="19"/>
    </row>
    <row r="1924" spans="5:5" s="22" customFormat="1" ht="13.8" x14ac:dyDescent="0.3">
      <c r="E1924" s="19"/>
    </row>
    <row r="1925" spans="5:5" s="22" customFormat="1" ht="13.8" x14ac:dyDescent="0.3">
      <c r="E1925" s="19"/>
    </row>
    <row r="1926" spans="5:5" s="22" customFormat="1" ht="13.8" x14ac:dyDescent="0.3">
      <c r="E1926" s="19"/>
    </row>
    <row r="1927" spans="5:5" s="22" customFormat="1" ht="13.8" x14ac:dyDescent="0.3">
      <c r="E1927" s="19"/>
    </row>
    <row r="1928" spans="5:5" s="22" customFormat="1" ht="13.8" x14ac:dyDescent="0.3">
      <c r="E1928" s="19"/>
    </row>
    <row r="1929" spans="5:5" s="22" customFormat="1" ht="13.8" x14ac:dyDescent="0.3">
      <c r="E1929" s="19"/>
    </row>
    <row r="1930" spans="5:5" s="22" customFormat="1" ht="13.8" x14ac:dyDescent="0.3">
      <c r="E1930" s="19"/>
    </row>
    <row r="1931" spans="5:5" s="22" customFormat="1" ht="13.8" x14ac:dyDescent="0.3">
      <c r="E1931" s="19"/>
    </row>
    <row r="1932" spans="5:5" s="22" customFormat="1" ht="13.8" x14ac:dyDescent="0.3">
      <c r="E1932" s="19"/>
    </row>
    <row r="1933" spans="5:5" s="22" customFormat="1" ht="13.8" x14ac:dyDescent="0.3">
      <c r="E1933" s="19"/>
    </row>
    <row r="1934" spans="5:5" s="22" customFormat="1" ht="13.8" x14ac:dyDescent="0.3">
      <c r="E1934" s="19"/>
    </row>
    <row r="1935" spans="5:5" s="22" customFormat="1" ht="13.8" x14ac:dyDescent="0.3">
      <c r="E1935" s="19"/>
    </row>
    <row r="1936" spans="5:5" s="22" customFormat="1" ht="13.8" x14ac:dyDescent="0.3">
      <c r="E1936" s="19"/>
    </row>
    <row r="1937" spans="5:5" s="22" customFormat="1" ht="13.8" x14ac:dyDescent="0.3">
      <c r="E1937" s="19"/>
    </row>
    <row r="1938" spans="5:5" s="22" customFormat="1" ht="13.8" x14ac:dyDescent="0.3">
      <c r="E1938" s="19"/>
    </row>
    <row r="1939" spans="5:5" s="22" customFormat="1" ht="13.8" x14ac:dyDescent="0.3">
      <c r="E1939" s="19"/>
    </row>
    <row r="1940" spans="5:5" s="22" customFormat="1" ht="13.8" x14ac:dyDescent="0.3">
      <c r="E1940" s="19"/>
    </row>
    <row r="1941" spans="5:5" s="22" customFormat="1" ht="13.8" x14ac:dyDescent="0.3">
      <c r="E1941" s="19"/>
    </row>
    <row r="1942" spans="5:5" s="22" customFormat="1" ht="13.8" x14ac:dyDescent="0.3">
      <c r="E1942" s="19"/>
    </row>
    <row r="1943" spans="5:5" s="22" customFormat="1" ht="13.8" x14ac:dyDescent="0.3">
      <c r="E1943" s="19"/>
    </row>
    <row r="1944" spans="5:5" s="22" customFormat="1" ht="13.8" x14ac:dyDescent="0.3">
      <c r="E1944" s="19"/>
    </row>
    <row r="1945" spans="5:5" s="22" customFormat="1" ht="13.8" x14ac:dyDescent="0.3">
      <c r="E1945" s="19"/>
    </row>
    <row r="1946" spans="5:5" s="22" customFormat="1" ht="13.8" x14ac:dyDescent="0.3">
      <c r="E1946" s="19"/>
    </row>
    <row r="1947" spans="5:5" s="22" customFormat="1" ht="13.8" x14ac:dyDescent="0.3">
      <c r="E1947" s="19"/>
    </row>
    <row r="1948" spans="5:5" s="22" customFormat="1" ht="13.8" x14ac:dyDescent="0.3">
      <c r="E1948" s="19"/>
    </row>
    <row r="1949" spans="5:5" s="22" customFormat="1" ht="13.8" x14ac:dyDescent="0.3">
      <c r="E1949" s="19"/>
    </row>
    <row r="1950" spans="5:5" s="22" customFormat="1" ht="13.8" x14ac:dyDescent="0.3">
      <c r="E1950" s="19"/>
    </row>
    <row r="1951" spans="5:5" s="22" customFormat="1" ht="13.8" x14ac:dyDescent="0.3">
      <c r="E1951" s="19"/>
    </row>
    <row r="1952" spans="5:5" s="22" customFormat="1" ht="13.8" x14ac:dyDescent="0.3">
      <c r="E1952" s="19"/>
    </row>
    <row r="1953" spans="5:5" s="22" customFormat="1" ht="13.8" x14ac:dyDescent="0.3">
      <c r="E1953" s="19"/>
    </row>
    <row r="1954" spans="5:5" s="22" customFormat="1" ht="13.8" x14ac:dyDescent="0.3">
      <c r="E1954" s="19"/>
    </row>
    <row r="1955" spans="5:5" s="22" customFormat="1" ht="13.8" x14ac:dyDescent="0.3">
      <c r="E1955" s="19"/>
    </row>
    <row r="1956" spans="5:5" s="22" customFormat="1" ht="13.8" x14ac:dyDescent="0.3">
      <c r="E1956" s="19"/>
    </row>
    <row r="1957" spans="5:5" s="22" customFormat="1" ht="13.8" x14ac:dyDescent="0.3">
      <c r="E1957" s="19"/>
    </row>
    <row r="1958" spans="5:5" s="22" customFormat="1" ht="13.8" x14ac:dyDescent="0.3">
      <c r="E1958" s="19"/>
    </row>
    <row r="1959" spans="5:5" s="22" customFormat="1" ht="13.8" x14ac:dyDescent="0.3">
      <c r="E1959" s="19"/>
    </row>
    <row r="1960" spans="5:5" s="22" customFormat="1" ht="13.8" x14ac:dyDescent="0.3">
      <c r="E1960" s="19"/>
    </row>
    <row r="1961" spans="5:5" s="22" customFormat="1" ht="13.8" x14ac:dyDescent="0.3">
      <c r="E1961" s="19"/>
    </row>
    <row r="1962" spans="5:5" s="22" customFormat="1" ht="13.8" x14ac:dyDescent="0.3">
      <c r="E1962" s="19"/>
    </row>
    <row r="1963" spans="5:5" s="22" customFormat="1" ht="13.8" x14ac:dyDescent="0.3">
      <c r="E1963" s="19"/>
    </row>
    <row r="1964" spans="5:5" s="22" customFormat="1" ht="13.8" x14ac:dyDescent="0.3">
      <c r="E1964" s="19"/>
    </row>
    <row r="1965" spans="5:5" s="22" customFormat="1" ht="13.8" x14ac:dyDescent="0.3">
      <c r="E1965" s="19"/>
    </row>
    <row r="1966" spans="5:5" s="22" customFormat="1" ht="13.8" x14ac:dyDescent="0.3">
      <c r="E1966" s="19"/>
    </row>
    <row r="1967" spans="5:5" s="22" customFormat="1" ht="13.8" x14ac:dyDescent="0.3">
      <c r="E1967" s="19"/>
    </row>
    <row r="1968" spans="5:5" s="22" customFormat="1" ht="13.8" x14ac:dyDescent="0.3">
      <c r="E1968" s="19"/>
    </row>
    <row r="1969" spans="5:5" s="22" customFormat="1" ht="13.8" x14ac:dyDescent="0.3">
      <c r="E1969" s="19"/>
    </row>
    <row r="1970" spans="5:5" s="22" customFormat="1" ht="13.8" x14ac:dyDescent="0.3">
      <c r="E1970" s="19"/>
    </row>
    <row r="1971" spans="5:5" s="22" customFormat="1" ht="13.8" x14ac:dyDescent="0.3">
      <c r="E1971" s="19"/>
    </row>
    <row r="1972" spans="5:5" s="22" customFormat="1" ht="13.8" x14ac:dyDescent="0.3">
      <c r="E1972" s="19"/>
    </row>
    <row r="1973" spans="5:5" s="22" customFormat="1" ht="13.8" x14ac:dyDescent="0.3">
      <c r="E1973" s="19"/>
    </row>
    <row r="1974" spans="5:5" s="22" customFormat="1" ht="13.8" x14ac:dyDescent="0.3">
      <c r="E1974" s="19"/>
    </row>
    <row r="1975" spans="5:5" s="22" customFormat="1" ht="13.8" x14ac:dyDescent="0.3">
      <c r="E1975" s="19"/>
    </row>
    <row r="1976" spans="5:5" s="22" customFormat="1" ht="13.8" x14ac:dyDescent="0.3">
      <c r="E1976" s="19"/>
    </row>
    <row r="1977" spans="5:5" s="22" customFormat="1" ht="13.8" x14ac:dyDescent="0.3">
      <c r="E1977" s="19"/>
    </row>
    <row r="1978" spans="5:5" s="22" customFormat="1" ht="13.8" x14ac:dyDescent="0.3">
      <c r="E1978" s="19"/>
    </row>
    <row r="1979" spans="5:5" s="22" customFormat="1" ht="13.8" x14ac:dyDescent="0.3">
      <c r="E1979" s="19"/>
    </row>
    <row r="1980" spans="5:5" s="22" customFormat="1" ht="13.8" x14ac:dyDescent="0.3">
      <c r="E1980" s="19"/>
    </row>
    <row r="1981" spans="5:5" s="22" customFormat="1" ht="13.8" x14ac:dyDescent="0.3">
      <c r="E1981" s="19"/>
    </row>
    <row r="1982" spans="5:5" s="22" customFormat="1" ht="13.8" x14ac:dyDescent="0.3">
      <c r="E1982" s="19"/>
    </row>
    <row r="1983" spans="5:5" s="22" customFormat="1" ht="13.8" x14ac:dyDescent="0.3">
      <c r="E1983" s="19"/>
    </row>
    <row r="1984" spans="5:5" s="22" customFormat="1" ht="13.8" x14ac:dyDescent="0.3">
      <c r="E1984" s="19"/>
    </row>
    <row r="1985" spans="5:5" s="22" customFormat="1" ht="13.8" x14ac:dyDescent="0.3">
      <c r="E1985" s="19"/>
    </row>
    <row r="1986" spans="5:5" s="22" customFormat="1" ht="13.8" x14ac:dyDescent="0.3">
      <c r="E1986" s="19"/>
    </row>
    <row r="1987" spans="5:5" s="22" customFormat="1" ht="13.8" x14ac:dyDescent="0.3">
      <c r="E1987" s="19"/>
    </row>
    <row r="1988" spans="5:5" s="22" customFormat="1" ht="13.8" x14ac:dyDescent="0.3">
      <c r="E1988" s="19"/>
    </row>
    <row r="1989" spans="5:5" s="22" customFormat="1" ht="13.8" x14ac:dyDescent="0.3">
      <c r="E1989" s="19"/>
    </row>
    <row r="1990" spans="5:5" s="22" customFormat="1" ht="13.8" x14ac:dyDescent="0.3">
      <c r="E1990" s="19"/>
    </row>
    <row r="1991" spans="5:5" s="22" customFormat="1" ht="13.8" x14ac:dyDescent="0.3">
      <c r="E1991" s="19"/>
    </row>
    <row r="1992" spans="5:5" s="22" customFormat="1" ht="13.8" x14ac:dyDescent="0.3">
      <c r="E1992" s="19"/>
    </row>
    <row r="1993" spans="5:5" s="22" customFormat="1" ht="13.8" x14ac:dyDescent="0.3">
      <c r="E1993" s="19"/>
    </row>
    <row r="1994" spans="5:5" s="22" customFormat="1" ht="13.8" x14ac:dyDescent="0.3">
      <c r="E1994" s="19"/>
    </row>
    <row r="1995" spans="5:5" s="22" customFormat="1" ht="13.8" x14ac:dyDescent="0.3">
      <c r="E1995" s="19"/>
    </row>
    <row r="1996" spans="5:5" s="22" customFormat="1" ht="13.8" x14ac:dyDescent="0.3">
      <c r="E1996" s="19"/>
    </row>
    <row r="1997" spans="5:5" s="22" customFormat="1" ht="13.8" x14ac:dyDescent="0.3">
      <c r="E1997" s="19"/>
    </row>
    <row r="1998" spans="5:5" s="22" customFormat="1" ht="13.8" x14ac:dyDescent="0.3">
      <c r="E1998" s="19"/>
    </row>
    <row r="1999" spans="5:5" s="22" customFormat="1" ht="13.8" x14ac:dyDescent="0.3">
      <c r="E1999" s="19"/>
    </row>
    <row r="2000" spans="5:5" s="22" customFormat="1" ht="13.8" x14ac:dyDescent="0.3">
      <c r="E2000" s="19"/>
    </row>
    <row r="2001" spans="5:5" s="22" customFormat="1" ht="13.8" x14ac:dyDescent="0.3">
      <c r="E2001" s="19"/>
    </row>
    <row r="2002" spans="5:5" s="22" customFormat="1" ht="13.8" x14ac:dyDescent="0.3">
      <c r="E2002" s="19"/>
    </row>
    <row r="2003" spans="5:5" s="22" customFormat="1" ht="13.8" x14ac:dyDescent="0.3">
      <c r="E2003" s="19"/>
    </row>
    <row r="2004" spans="5:5" s="22" customFormat="1" ht="13.8" x14ac:dyDescent="0.3">
      <c r="E2004" s="19"/>
    </row>
    <row r="2005" spans="5:5" s="22" customFormat="1" ht="13.8" x14ac:dyDescent="0.3">
      <c r="E2005" s="19"/>
    </row>
    <row r="2006" spans="5:5" s="22" customFormat="1" ht="13.8" x14ac:dyDescent="0.3">
      <c r="E2006" s="19"/>
    </row>
    <row r="2007" spans="5:5" s="22" customFormat="1" ht="13.8" x14ac:dyDescent="0.3">
      <c r="E2007" s="19"/>
    </row>
    <row r="2008" spans="5:5" s="22" customFormat="1" ht="13.8" x14ac:dyDescent="0.3">
      <c r="E2008" s="19"/>
    </row>
    <row r="2009" spans="5:5" s="22" customFormat="1" ht="13.8" x14ac:dyDescent="0.3">
      <c r="E2009" s="19"/>
    </row>
    <row r="2010" spans="5:5" s="22" customFormat="1" ht="13.8" x14ac:dyDescent="0.3">
      <c r="E2010" s="19"/>
    </row>
    <row r="2011" spans="5:5" s="22" customFormat="1" ht="13.8" x14ac:dyDescent="0.3">
      <c r="E2011" s="19"/>
    </row>
    <row r="2012" spans="5:5" s="22" customFormat="1" ht="13.8" x14ac:dyDescent="0.3">
      <c r="E2012" s="19"/>
    </row>
    <row r="2013" spans="5:5" s="22" customFormat="1" ht="13.8" x14ac:dyDescent="0.3">
      <c r="E2013" s="19"/>
    </row>
    <row r="2014" spans="5:5" s="22" customFormat="1" ht="13.8" x14ac:dyDescent="0.3">
      <c r="E2014" s="19"/>
    </row>
    <row r="2015" spans="5:5" s="22" customFormat="1" ht="13.8" x14ac:dyDescent="0.3">
      <c r="E2015" s="19"/>
    </row>
    <row r="2016" spans="5:5" s="22" customFormat="1" ht="13.8" x14ac:dyDescent="0.3">
      <c r="E2016" s="19"/>
    </row>
    <row r="2017" spans="5:5" s="22" customFormat="1" ht="13.8" x14ac:dyDescent="0.3">
      <c r="E2017" s="19"/>
    </row>
    <row r="2018" spans="5:5" s="22" customFormat="1" ht="13.8" x14ac:dyDescent="0.3">
      <c r="E2018" s="19"/>
    </row>
    <row r="2019" spans="5:5" s="22" customFormat="1" ht="13.8" x14ac:dyDescent="0.3">
      <c r="E2019" s="19"/>
    </row>
    <row r="2020" spans="5:5" s="22" customFormat="1" ht="13.8" x14ac:dyDescent="0.3">
      <c r="E2020" s="19"/>
    </row>
    <row r="2021" spans="5:5" s="22" customFormat="1" ht="13.8" x14ac:dyDescent="0.3">
      <c r="E2021" s="19"/>
    </row>
    <row r="2022" spans="5:5" s="22" customFormat="1" ht="13.8" x14ac:dyDescent="0.3">
      <c r="E2022" s="19"/>
    </row>
    <row r="2023" spans="5:5" s="22" customFormat="1" ht="13.8" x14ac:dyDescent="0.3">
      <c r="E2023" s="19"/>
    </row>
    <row r="2024" spans="5:5" s="22" customFormat="1" ht="13.8" x14ac:dyDescent="0.3">
      <c r="E2024" s="19"/>
    </row>
    <row r="2025" spans="5:5" s="22" customFormat="1" ht="13.8" x14ac:dyDescent="0.3">
      <c r="E2025" s="19"/>
    </row>
    <row r="2026" spans="5:5" s="22" customFormat="1" ht="13.8" x14ac:dyDescent="0.3">
      <c r="E2026" s="19"/>
    </row>
    <row r="2027" spans="5:5" s="22" customFormat="1" ht="13.8" x14ac:dyDescent="0.3">
      <c r="E2027" s="19"/>
    </row>
    <row r="2028" spans="5:5" s="22" customFormat="1" ht="13.8" x14ac:dyDescent="0.3">
      <c r="E2028" s="19"/>
    </row>
    <row r="2029" spans="5:5" s="22" customFormat="1" ht="13.8" x14ac:dyDescent="0.3">
      <c r="E2029" s="19"/>
    </row>
    <row r="2030" spans="5:5" s="22" customFormat="1" ht="13.8" x14ac:dyDescent="0.3">
      <c r="E2030" s="19"/>
    </row>
    <row r="2031" spans="5:5" s="22" customFormat="1" ht="13.8" x14ac:dyDescent="0.3">
      <c r="E2031" s="19"/>
    </row>
    <row r="2032" spans="5:5" s="22" customFormat="1" ht="13.8" x14ac:dyDescent="0.3">
      <c r="E2032" s="19"/>
    </row>
    <row r="2033" spans="5:5" s="22" customFormat="1" ht="13.8" x14ac:dyDescent="0.3">
      <c r="E2033" s="19"/>
    </row>
    <row r="2034" spans="5:5" s="22" customFormat="1" ht="13.8" x14ac:dyDescent="0.3">
      <c r="E2034" s="19"/>
    </row>
    <row r="2035" spans="5:5" s="22" customFormat="1" ht="13.8" x14ac:dyDescent="0.3">
      <c r="E2035" s="19"/>
    </row>
    <row r="2036" spans="5:5" s="22" customFormat="1" ht="13.8" x14ac:dyDescent="0.3">
      <c r="E2036" s="19"/>
    </row>
    <row r="2037" spans="5:5" s="22" customFormat="1" ht="13.8" x14ac:dyDescent="0.3">
      <c r="E2037" s="19"/>
    </row>
    <row r="2038" spans="5:5" s="22" customFormat="1" ht="13.8" x14ac:dyDescent="0.3">
      <c r="E2038" s="19"/>
    </row>
    <row r="2039" spans="5:5" s="22" customFormat="1" ht="13.8" x14ac:dyDescent="0.3">
      <c r="E2039" s="19"/>
    </row>
    <row r="2040" spans="5:5" s="22" customFormat="1" ht="13.8" x14ac:dyDescent="0.3">
      <c r="E2040" s="19"/>
    </row>
    <row r="2041" spans="5:5" s="22" customFormat="1" ht="13.8" x14ac:dyDescent="0.3">
      <c r="E2041" s="19"/>
    </row>
    <row r="2042" spans="5:5" s="22" customFormat="1" ht="13.8" x14ac:dyDescent="0.3">
      <c r="E2042" s="19"/>
    </row>
    <row r="2043" spans="5:5" s="22" customFormat="1" ht="13.8" x14ac:dyDescent="0.3">
      <c r="E2043" s="19"/>
    </row>
    <row r="2044" spans="5:5" s="22" customFormat="1" ht="13.8" x14ac:dyDescent="0.3">
      <c r="E2044" s="19"/>
    </row>
    <row r="2045" spans="5:5" s="22" customFormat="1" ht="13.8" x14ac:dyDescent="0.3">
      <c r="E2045" s="19"/>
    </row>
    <row r="2046" spans="5:5" s="22" customFormat="1" ht="13.8" x14ac:dyDescent="0.3">
      <c r="E2046" s="19"/>
    </row>
    <row r="2047" spans="5:5" s="22" customFormat="1" ht="13.8" x14ac:dyDescent="0.3">
      <c r="E2047" s="19"/>
    </row>
    <row r="2048" spans="5:5" s="22" customFormat="1" ht="13.8" x14ac:dyDescent="0.3">
      <c r="E2048" s="19"/>
    </row>
    <row r="2049" spans="5:5" s="22" customFormat="1" ht="13.8" x14ac:dyDescent="0.3">
      <c r="E2049" s="19"/>
    </row>
    <row r="2050" spans="5:5" s="22" customFormat="1" ht="13.8" x14ac:dyDescent="0.3">
      <c r="E2050" s="19"/>
    </row>
    <row r="2051" spans="5:5" s="22" customFormat="1" ht="13.8" x14ac:dyDescent="0.3">
      <c r="E2051" s="19"/>
    </row>
    <row r="2052" spans="5:5" s="22" customFormat="1" ht="13.8" x14ac:dyDescent="0.3">
      <c r="E2052" s="19"/>
    </row>
    <row r="2053" spans="5:5" s="22" customFormat="1" ht="13.8" x14ac:dyDescent="0.3">
      <c r="E2053" s="19"/>
    </row>
    <row r="2054" spans="5:5" s="22" customFormat="1" ht="13.8" x14ac:dyDescent="0.3">
      <c r="E2054" s="19"/>
    </row>
    <row r="2055" spans="5:5" s="22" customFormat="1" ht="13.8" x14ac:dyDescent="0.3">
      <c r="E2055" s="19"/>
    </row>
    <row r="2056" spans="5:5" s="22" customFormat="1" ht="13.8" x14ac:dyDescent="0.3">
      <c r="E2056" s="19"/>
    </row>
    <row r="2057" spans="5:5" s="22" customFormat="1" ht="13.8" x14ac:dyDescent="0.3">
      <c r="E2057" s="19"/>
    </row>
    <row r="2058" spans="5:5" s="22" customFormat="1" ht="13.8" x14ac:dyDescent="0.3">
      <c r="E2058" s="19"/>
    </row>
    <row r="2059" spans="5:5" s="22" customFormat="1" ht="13.8" x14ac:dyDescent="0.3">
      <c r="E2059" s="19"/>
    </row>
    <row r="2060" spans="5:5" s="22" customFormat="1" ht="13.8" x14ac:dyDescent="0.3">
      <c r="E2060" s="19"/>
    </row>
    <row r="2061" spans="5:5" s="22" customFormat="1" ht="13.8" x14ac:dyDescent="0.3">
      <c r="E2061" s="19"/>
    </row>
    <row r="2062" spans="5:5" s="22" customFormat="1" ht="13.8" x14ac:dyDescent="0.3">
      <c r="E2062" s="19"/>
    </row>
    <row r="2063" spans="5:5" s="22" customFormat="1" ht="13.8" x14ac:dyDescent="0.3">
      <c r="E2063" s="19"/>
    </row>
    <row r="2064" spans="5:5" s="22" customFormat="1" ht="13.8" x14ac:dyDescent="0.3">
      <c r="E2064" s="19"/>
    </row>
    <row r="2065" spans="5:5" s="22" customFormat="1" ht="13.8" x14ac:dyDescent="0.3">
      <c r="E2065" s="19"/>
    </row>
    <row r="2066" spans="5:5" s="22" customFormat="1" ht="13.8" x14ac:dyDescent="0.3">
      <c r="E2066" s="19"/>
    </row>
    <row r="2067" spans="5:5" s="22" customFormat="1" ht="13.8" x14ac:dyDescent="0.3">
      <c r="E2067" s="19"/>
    </row>
    <row r="2068" spans="5:5" s="22" customFormat="1" ht="13.8" x14ac:dyDescent="0.3">
      <c r="E2068" s="19"/>
    </row>
    <row r="2069" spans="5:5" s="22" customFormat="1" ht="13.8" x14ac:dyDescent="0.3">
      <c r="E2069" s="19"/>
    </row>
    <row r="2070" spans="5:5" s="22" customFormat="1" ht="13.8" x14ac:dyDescent="0.3">
      <c r="E2070" s="19"/>
    </row>
    <row r="2071" spans="5:5" s="22" customFormat="1" ht="13.8" x14ac:dyDescent="0.3">
      <c r="E2071" s="19"/>
    </row>
    <row r="2072" spans="5:5" s="22" customFormat="1" ht="13.8" x14ac:dyDescent="0.3">
      <c r="E2072" s="19"/>
    </row>
    <row r="2073" spans="5:5" s="22" customFormat="1" ht="13.8" x14ac:dyDescent="0.3">
      <c r="E2073" s="19"/>
    </row>
    <row r="2074" spans="5:5" s="22" customFormat="1" ht="13.8" x14ac:dyDescent="0.3">
      <c r="E2074" s="19"/>
    </row>
    <row r="2075" spans="5:5" s="22" customFormat="1" ht="13.8" x14ac:dyDescent="0.3">
      <c r="E2075" s="19"/>
    </row>
    <row r="2076" spans="5:5" s="22" customFormat="1" ht="13.8" x14ac:dyDescent="0.3">
      <c r="E2076" s="19"/>
    </row>
    <row r="2077" spans="5:5" s="22" customFormat="1" ht="13.8" x14ac:dyDescent="0.3">
      <c r="E2077" s="19"/>
    </row>
    <row r="2078" spans="5:5" s="22" customFormat="1" ht="13.8" x14ac:dyDescent="0.3">
      <c r="E2078" s="19"/>
    </row>
    <row r="2079" spans="5:5" s="22" customFormat="1" ht="13.8" x14ac:dyDescent="0.3">
      <c r="E2079" s="19"/>
    </row>
    <row r="2080" spans="5:5" s="22" customFormat="1" ht="13.8" x14ac:dyDescent="0.3">
      <c r="E2080" s="19"/>
    </row>
    <row r="2081" spans="5:5" s="22" customFormat="1" ht="13.8" x14ac:dyDescent="0.3">
      <c r="E2081" s="19"/>
    </row>
    <row r="2082" spans="5:5" s="22" customFormat="1" ht="13.8" x14ac:dyDescent="0.3">
      <c r="E2082" s="19"/>
    </row>
    <row r="2083" spans="5:5" s="22" customFormat="1" ht="13.8" x14ac:dyDescent="0.3">
      <c r="E2083" s="19"/>
    </row>
    <row r="2084" spans="5:5" s="22" customFormat="1" ht="13.8" x14ac:dyDescent="0.3">
      <c r="E2084" s="19"/>
    </row>
    <row r="2085" spans="5:5" s="22" customFormat="1" ht="13.8" x14ac:dyDescent="0.3">
      <c r="E2085" s="19"/>
    </row>
    <row r="2086" spans="5:5" s="22" customFormat="1" ht="13.8" x14ac:dyDescent="0.3">
      <c r="E2086" s="19"/>
    </row>
    <row r="2087" spans="5:5" s="22" customFormat="1" ht="13.8" x14ac:dyDescent="0.3">
      <c r="E2087" s="19"/>
    </row>
    <row r="2088" spans="5:5" s="22" customFormat="1" ht="13.8" x14ac:dyDescent="0.3">
      <c r="E2088" s="19"/>
    </row>
    <row r="2089" spans="5:5" s="22" customFormat="1" ht="13.8" x14ac:dyDescent="0.3">
      <c r="E2089" s="19"/>
    </row>
    <row r="2090" spans="5:5" s="22" customFormat="1" ht="13.8" x14ac:dyDescent="0.3">
      <c r="E2090" s="19"/>
    </row>
    <row r="2091" spans="5:5" s="22" customFormat="1" ht="13.8" x14ac:dyDescent="0.3">
      <c r="E2091" s="19"/>
    </row>
    <row r="2092" spans="5:5" s="22" customFormat="1" ht="13.8" x14ac:dyDescent="0.3">
      <c r="E2092" s="19"/>
    </row>
    <row r="2093" spans="5:5" s="22" customFormat="1" ht="13.8" x14ac:dyDescent="0.3">
      <c r="E2093" s="19"/>
    </row>
    <row r="2094" spans="5:5" s="22" customFormat="1" ht="13.8" x14ac:dyDescent="0.3">
      <c r="E2094" s="19"/>
    </row>
    <row r="2095" spans="5:5" s="22" customFormat="1" ht="13.8" x14ac:dyDescent="0.3">
      <c r="E2095" s="19"/>
    </row>
    <row r="2096" spans="5:5" s="22" customFormat="1" ht="13.8" x14ac:dyDescent="0.3">
      <c r="E2096" s="19"/>
    </row>
    <row r="2097" spans="5:5" s="22" customFormat="1" ht="13.8" x14ac:dyDescent="0.3">
      <c r="E2097" s="19"/>
    </row>
    <row r="2098" spans="5:5" s="22" customFormat="1" ht="13.8" x14ac:dyDescent="0.3">
      <c r="E2098" s="19"/>
    </row>
    <row r="2099" spans="5:5" s="22" customFormat="1" ht="13.8" x14ac:dyDescent="0.3">
      <c r="E2099" s="19"/>
    </row>
    <row r="2100" spans="5:5" s="22" customFormat="1" ht="13.8" x14ac:dyDescent="0.3">
      <c r="E2100" s="19"/>
    </row>
    <row r="2101" spans="5:5" s="22" customFormat="1" ht="13.8" x14ac:dyDescent="0.3">
      <c r="E2101" s="19"/>
    </row>
    <row r="2102" spans="5:5" s="22" customFormat="1" ht="13.8" x14ac:dyDescent="0.3">
      <c r="E2102" s="19"/>
    </row>
    <row r="2103" spans="5:5" s="22" customFormat="1" ht="13.8" x14ac:dyDescent="0.3">
      <c r="E2103" s="19"/>
    </row>
    <row r="2104" spans="5:5" s="22" customFormat="1" ht="13.8" x14ac:dyDescent="0.3">
      <c r="E2104" s="19"/>
    </row>
    <row r="2105" spans="5:5" s="22" customFormat="1" ht="13.8" x14ac:dyDescent="0.3">
      <c r="E2105" s="19"/>
    </row>
    <row r="2106" spans="5:5" s="22" customFormat="1" ht="13.8" x14ac:dyDescent="0.3">
      <c r="E2106" s="19"/>
    </row>
    <row r="2107" spans="5:5" s="22" customFormat="1" ht="13.8" x14ac:dyDescent="0.3">
      <c r="E2107" s="19"/>
    </row>
    <row r="2108" spans="5:5" s="22" customFormat="1" ht="13.8" x14ac:dyDescent="0.3">
      <c r="E2108" s="19"/>
    </row>
    <row r="2109" spans="5:5" s="22" customFormat="1" ht="13.8" x14ac:dyDescent="0.3">
      <c r="E2109" s="19"/>
    </row>
    <row r="2110" spans="5:5" s="22" customFormat="1" ht="13.8" x14ac:dyDescent="0.3">
      <c r="E2110" s="19"/>
    </row>
    <row r="2111" spans="5:5" s="22" customFormat="1" ht="13.8" x14ac:dyDescent="0.3">
      <c r="E2111" s="19"/>
    </row>
    <row r="2112" spans="5:5" s="22" customFormat="1" ht="13.8" x14ac:dyDescent="0.3">
      <c r="E2112" s="19"/>
    </row>
    <row r="2113" spans="5:5" s="22" customFormat="1" ht="13.8" x14ac:dyDescent="0.3">
      <c r="E2113" s="19"/>
    </row>
    <row r="2114" spans="5:5" s="22" customFormat="1" ht="13.8" x14ac:dyDescent="0.3">
      <c r="E2114" s="19"/>
    </row>
    <row r="2115" spans="5:5" s="22" customFormat="1" ht="13.8" x14ac:dyDescent="0.3">
      <c r="E2115" s="19"/>
    </row>
    <row r="2116" spans="5:5" s="22" customFormat="1" ht="13.8" x14ac:dyDescent="0.3">
      <c r="E2116" s="19"/>
    </row>
    <row r="2117" spans="5:5" s="22" customFormat="1" ht="13.8" x14ac:dyDescent="0.3">
      <c r="E2117" s="19"/>
    </row>
    <row r="2118" spans="5:5" s="22" customFormat="1" ht="13.8" x14ac:dyDescent="0.3">
      <c r="E2118" s="19"/>
    </row>
    <row r="2119" spans="5:5" s="22" customFormat="1" ht="13.8" x14ac:dyDescent="0.3">
      <c r="E2119" s="19"/>
    </row>
    <row r="2120" spans="5:5" s="22" customFormat="1" ht="13.8" x14ac:dyDescent="0.3">
      <c r="E2120" s="19"/>
    </row>
    <row r="2121" spans="5:5" s="22" customFormat="1" ht="13.8" x14ac:dyDescent="0.3">
      <c r="E2121" s="19"/>
    </row>
    <row r="2122" spans="5:5" s="22" customFormat="1" ht="13.8" x14ac:dyDescent="0.3">
      <c r="E2122" s="19"/>
    </row>
    <row r="2123" spans="5:5" s="22" customFormat="1" ht="13.8" x14ac:dyDescent="0.3">
      <c r="E2123" s="19"/>
    </row>
    <row r="2124" spans="5:5" s="22" customFormat="1" ht="13.8" x14ac:dyDescent="0.3">
      <c r="E2124" s="19"/>
    </row>
    <row r="2125" spans="5:5" s="22" customFormat="1" ht="13.8" x14ac:dyDescent="0.3">
      <c r="E2125" s="19"/>
    </row>
    <row r="2126" spans="5:5" s="22" customFormat="1" ht="13.8" x14ac:dyDescent="0.3">
      <c r="E2126" s="19"/>
    </row>
    <row r="2127" spans="5:5" s="22" customFormat="1" ht="13.8" x14ac:dyDescent="0.3">
      <c r="E2127" s="19"/>
    </row>
    <row r="2128" spans="5:5" s="22" customFormat="1" ht="13.8" x14ac:dyDescent="0.3">
      <c r="E2128" s="19"/>
    </row>
    <row r="2129" spans="5:5" s="22" customFormat="1" ht="13.8" x14ac:dyDescent="0.3">
      <c r="E2129" s="19"/>
    </row>
    <row r="2130" spans="5:5" s="22" customFormat="1" ht="13.8" x14ac:dyDescent="0.3">
      <c r="E2130" s="19"/>
    </row>
    <row r="2131" spans="5:5" s="22" customFormat="1" ht="13.8" x14ac:dyDescent="0.3">
      <c r="E2131" s="19"/>
    </row>
    <row r="2132" spans="5:5" s="22" customFormat="1" ht="13.8" x14ac:dyDescent="0.3">
      <c r="E2132" s="19"/>
    </row>
    <row r="2133" spans="5:5" s="22" customFormat="1" ht="13.8" x14ac:dyDescent="0.3">
      <c r="E2133" s="19"/>
    </row>
    <row r="2134" spans="5:5" s="22" customFormat="1" ht="13.8" x14ac:dyDescent="0.3">
      <c r="E2134" s="19"/>
    </row>
    <row r="2135" spans="5:5" s="22" customFormat="1" ht="13.8" x14ac:dyDescent="0.3">
      <c r="E2135" s="19"/>
    </row>
    <row r="2136" spans="5:5" s="22" customFormat="1" ht="13.8" x14ac:dyDescent="0.3">
      <c r="E2136" s="19"/>
    </row>
    <row r="2137" spans="5:5" s="22" customFormat="1" ht="13.8" x14ac:dyDescent="0.3">
      <c r="E2137" s="19"/>
    </row>
    <row r="2138" spans="5:5" s="22" customFormat="1" ht="13.8" x14ac:dyDescent="0.3">
      <c r="E2138" s="19"/>
    </row>
    <row r="2139" spans="5:5" s="22" customFormat="1" ht="13.8" x14ac:dyDescent="0.3">
      <c r="E2139" s="19"/>
    </row>
    <row r="2140" spans="5:5" s="22" customFormat="1" ht="13.8" x14ac:dyDescent="0.3">
      <c r="E2140" s="19"/>
    </row>
    <row r="2141" spans="5:5" s="22" customFormat="1" ht="13.8" x14ac:dyDescent="0.3">
      <c r="E2141" s="19"/>
    </row>
    <row r="2142" spans="5:5" s="22" customFormat="1" ht="13.8" x14ac:dyDescent="0.3">
      <c r="E2142" s="19"/>
    </row>
    <row r="2143" spans="5:5" s="22" customFormat="1" ht="13.8" x14ac:dyDescent="0.3">
      <c r="E2143" s="19"/>
    </row>
    <row r="2144" spans="5:5" s="22" customFormat="1" ht="13.8" x14ac:dyDescent="0.3">
      <c r="E2144" s="19"/>
    </row>
    <row r="2145" spans="5:5" s="22" customFormat="1" ht="13.8" x14ac:dyDescent="0.3">
      <c r="E2145" s="19"/>
    </row>
    <row r="2146" spans="5:5" s="22" customFormat="1" ht="13.8" x14ac:dyDescent="0.3">
      <c r="E2146" s="19"/>
    </row>
    <row r="2147" spans="5:5" s="22" customFormat="1" ht="13.8" x14ac:dyDescent="0.3">
      <c r="E2147" s="19"/>
    </row>
    <row r="2148" spans="5:5" s="22" customFormat="1" ht="13.8" x14ac:dyDescent="0.3">
      <c r="E2148" s="19"/>
    </row>
    <row r="2149" spans="5:5" s="22" customFormat="1" ht="13.8" x14ac:dyDescent="0.3">
      <c r="E2149" s="19"/>
    </row>
    <row r="2150" spans="5:5" s="22" customFormat="1" ht="13.8" x14ac:dyDescent="0.3">
      <c r="E2150" s="19"/>
    </row>
    <row r="2151" spans="5:5" s="22" customFormat="1" ht="13.8" x14ac:dyDescent="0.3">
      <c r="E2151" s="19"/>
    </row>
    <row r="2152" spans="5:5" s="22" customFormat="1" ht="13.8" x14ac:dyDescent="0.3">
      <c r="E2152" s="19"/>
    </row>
    <row r="2153" spans="5:5" s="22" customFormat="1" ht="13.8" x14ac:dyDescent="0.3">
      <c r="E2153" s="19"/>
    </row>
    <row r="2154" spans="5:5" s="22" customFormat="1" ht="13.8" x14ac:dyDescent="0.3">
      <c r="E2154" s="19"/>
    </row>
    <row r="2155" spans="5:5" s="22" customFormat="1" ht="13.8" x14ac:dyDescent="0.3">
      <c r="E2155" s="19"/>
    </row>
    <row r="2156" spans="5:5" s="22" customFormat="1" ht="13.8" x14ac:dyDescent="0.3">
      <c r="E2156" s="19"/>
    </row>
    <row r="2157" spans="5:5" s="22" customFormat="1" ht="13.8" x14ac:dyDescent="0.3">
      <c r="E2157" s="19"/>
    </row>
    <row r="2158" spans="5:5" s="22" customFormat="1" ht="13.8" x14ac:dyDescent="0.3">
      <c r="E2158" s="19"/>
    </row>
    <row r="2159" spans="5:5" s="22" customFormat="1" ht="13.8" x14ac:dyDescent="0.3">
      <c r="E2159" s="19"/>
    </row>
    <row r="2160" spans="5:5" s="22" customFormat="1" ht="13.8" x14ac:dyDescent="0.3">
      <c r="E2160" s="19"/>
    </row>
    <row r="2161" spans="5:5" s="22" customFormat="1" ht="13.8" x14ac:dyDescent="0.3">
      <c r="E2161" s="19"/>
    </row>
    <row r="2162" spans="5:5" s="22" customFormat="1" ht="13.8" x14ac:dyDescent="0.3">
      <c r="E2162" s="19"/>
    </row>
    <row r="2163" spans="5:5" s="22" customFormat="1" ht="13.8" x14ac:dyDescent="0.3">
      <c r="E2163" s="19"/>
    </row>
    <row r="2164" spans="5:5" s="22" customFormat="1" ht="13.8" x14ac:dyDescent="0.3">
      <c r="E2164" s="19"/>
    </row>
    <row r="2165" spans="5:5" s="22" customFormat="1" ht="13.8" x14ac:dyDescent="0.3">
      <c r="E2165" s="19"/>
    </row>
    <row r="2166" spans="5:5" s="22" customFormat="1" ht="13.8" x14ac:dyDescent="0.3">
      <c r="E2166" s="19"/>
    </row>
    <row r="2167" spans="5:5" s="22" customFormat="1" ht="13.8" x14ac:dyDescent="0.3">
      <c r="E2167" s="19"/>
    </row>
    <row r="2168" spans="5:5" s="22" customFormat="1" ht="13.8" x14ac:dyDescent="0.3">
      <c r="E2168" s="19"/>
    </row>
    <row r="2169" spans="5:5" s="22" customFormat="1" ht="13.8" x14ac:dyDescent="0.3">
      <c r="E2169" s="19"/>
    </row>
    <row r="2170" spans="5:5" s="22" customFormat="1" ht="13.8" x14ac:dyDescent="0.3">
      <c r="E2170" s="19"/>
    </row>
    <row r="2171" spans="5:5" s="22" customFormat="1" ht="13.8" x14ac:dyDescent="0.3">
      <c r="E2171" s="19"/>
    </row>
    <row r="2172" spans="5:5" s="22" customFormat="1" ht="13.8" x14ac:dyDescent="0.3">
      <c r="E2172" s="19"/>
    </row>
    <row r="2173" spans="5:5" s="22" customFormat="1" ht="13.8" x14ac:dyDescent="0.3">
      <c r="E2173" s="19"/>
    </row>
    <row r="2174" spans="5:5" s="22" customFormat="1" ht="13.8" x14ac:dyDescent="0.3">
      <c r="E2174" s="19"/>
    </row>
    <row r="2175" spans="5:5" s="22" customFormat="1" ht="13.8" x14ac:dyDescent="0.3">
      <c r="E2175" s="19"/>
    </row>
    <row r="2176" spans="5:5" s="22" customFormat="1" ht="13.8" x14ac:dyDescent="0.3">
      <c r="E2176" s="19"/>
    </row>
    <row r="2177" spans="5:5" s="22" customFormat="1" ht="13.8" x14ac:dyDescent="0.3">
      <c r="E2177" s="19"/>
    </row>
    <row r="2178" spans="5:5" s="22" customFormat="1" ht="13.8" x14ac:dyDescent="0.3">
      <c r="E2178" s="19"/>
    </row>
    <row r="2179" spans="5:5" s="22" customFormat="1" ht="13.8" x14ac:dyDescent="0.3">
      <c r="E2179" s="19"/>
    </row>
    <row r="2180" spans="5:5" s="22" customFormat="1" ht="13.8" x14ac:dyDescent="0.3">
      <c r="E2180" s="19"/>
    </row>
    <row r="2181" spans="5:5" s="22" customFormat="1" ht="13.8" x14ac:dyDescent="0.3">
      <c r="E2181" s="19"/>
    </row>
    <row r="2182" spans="5:5" s="22" customFormat="1" ht="13.8" x14ac:dyDescent="0.3">
      <c r="E2182" s="19"/>
    </row>
    <row r="2183" spans="5:5" s="22" customFormat="1" ht="13.8" x14ac:dyDescent="0.3">
      <c r="E2183" s="19"/>
    </row>
    <row r="2184" spans="5:5" s="22" customFormat="1" ht="13.8" x14ac:dyDescent="0.3">
      <c r="E2184" s="19"/>
    </row>
    <row r="2185" spans="5:5" s="22" customFormat="1" ht="13.8" x14ac:dyDescent="0.3">
      <c r="E2185" s="19"/>
    </row>
    <row r="2186" spans="5:5" s="22" customFormat="1" ht="13.8" x14ac:dyDescent="0.3">
      <c r="E2186" s="19"/>
    </row>
    <row r="2187" spans="5:5" s="22" customFormat="1" ht="13.8" x14ac:dyDescent="0.3">
      <c r="E2187" s="19"/>
    </row>
    <row r="2188" spans="5:5" s="22" customFormat="1" ht="13.8" x14ac:dyDescent="0.3">
      <c r="E2188" s="19"/>
    </row>
    <row r="2189" spans="5:5" s="22" customFormat="1" ht="13.8" x14ac:dyDescent="0.3">
      <c r="E2189" s="19"/>
    </row>
    <row r="2190" spans="5:5" s="22" customFormat="1" ht="13.8" x14ac:dyDescent="0.3">
      <c r="E2190" s="19"/>
    </row>
    <row r="2191" spans="5:5" s="22" customFormat="1" ht="13.8" x14ac:dyDescent="0.3">
      <c r="E2191" s="19"/>
    </row>
    <row r="2192" spans="5:5" s="22" customFormat="1" ht="13.8" x14ac:dyDescent="0.3">
      <c r="E2192" s="19"/>
    </row>
    <row r="2193" spans="5:5" s="22" customFormat="1" ht="13.8" x14ac:dyDescent="0.3">
      <c r="E2193" s="19"/>
    </row>
    <row r="2194" spans="5:5" s="22" customFormat="1" ht="13.8" x14ac:dyDescent="0.3">
      <c r="E2194" s="19"/>
    </row>
    <row r="2195" spans="5:5" s="22" customFormat="1" ht="13.8" x14ac:dyDescent="0.3">
      <c r="E2195" s="19"/>
    </row>
    <row r="2196" spans="5:5" s="22" customFormat="1" ht="13.8" x14ac:dyDescent="0.3">
      <c r="E2196" s="19"/>
    </row>
    <row r="2197" spans="5:5" s="22" customFormat="1" ht="13.8" x14ac:dyDescent="0.3">
      <c r="E2197" s="19"/>
    </row>
    <row r="2198" spans="5:5" s="22" customFormat="1" ht="13.8" x14ac:dyDescent="0.3">
      <c r="E2198" s="19"/>
    </row>
    <row r="2199" spans="5:5" s="22" customFormat="1" ht="13.8" x14ac:dyDescent="0.3">
      <c r="E2199" s="19"/>
    </row>
    <row r="2200" spans="5:5" s="22" customFormat="1" ht="13.8" x14ac:dyDescent="0.3">
      <c r="E2200" s="19"/>
    </row>
    <row r="2201" spans="5:5" s="22" customFormat="1" ht="13.8" x14ac:dyDescent="0.3">
      <c r="E2201" s="19"/>
    </row>
    <row r="2202" spans="5:5" s="22" customFormat="1" ht="13.8" x14ac:dyDescent="0.3">
      <c r="E2202" s="19"/>
    </row>
    <row r="2203" spans="5:5" s="22" customFormat="1" ht="13.8" x14ac:dyDescent="0.3">
      <c r="E2203" s="19"/>
    </row>
    <row r="2204" spans="5:5" s="22" customFormat="1" ht="13.8" x14ac:dyDescent="0.3">
      <c r="E2204" s="19"/>
    </row>
    <row r="2205" spans="5:5" s="22" customFormat="1" ht="13.8" x14ac:dyDescent="0.3">
      <c r="E2205" s="19"/>
    </row>
    <row r="2206" spans="5:5" s="22" customFormat="1" ht="13.8" x14ac:dyDescent="0.3">
      <c r="E2206" s="19"/>
    </row>
    <row r="2207" spans="5:5" s="22" customFormat="1" ht="13.8" x14ac:dyDescent="0.3">
      <c r="E2207" s="19"/>
    </row>
    <row r="2208" spans="5:5" s="22" customFormat="1" ht="13.8" x14ac:dyDescent="0.3">
      <c r="E2208" s="19"/>
    </row>
    <row r="2209" spans="5:5" s="22" customFormat="1" ht="13.8" x14ac:dyDescent="0.3">
      <c r="E2209" s="19"/>
    </row>
    <row r="2210" spans="5:5" s="22" customFormat="1" ht="13.8" x14ac:dyDescent="0.3">
      <c r="E2210" s="19"/>
    </row>
    <row r="2211" spans="5:5" s="22" customFormat="1" ht="13.8" x14ac:dyDescent="0.3">
      <c r="E2211" s="19"/>
    </row>
    <row r="2212" spans="5:5" s="22" customFormat="1" ht="13.8" x14ac:dyDescent="0.3">
      <c r="E2212" s="19"/>
    </row>
    <row r="2213" spans="5:5" s="22" customFormat="1" ht="13.8" x14ac:dyDescent="0.3">
      <c r="E2213" s="19"/>
    </row>
    <row r="2214" spans="5:5" s="22" customFormat="1" ht="13.8" x14ac:dyDescent="0.3">
      <c r="E2214" s="19"/>
    </row>
    <row r="2215" spans="5:5" s="22" customFormat="1" ht="13.8" x14ac:dyDescent="0.3">
      <c r="E2215" s="19"/>
    </row>
    <row r="2216" spans="5:5" s="22" customFormat="1" ht="13.8" x14ac:dyDescent="0.3">
      <c r="E2216" s="19"/>
    </row>
    <row r="2217" spans="5:5" s="22" customFormat="1" ht="13.8" x14ac:dyDescent="0.3">
      <c r="E2217" s="19"/>
    </row>
    <row r="2218" spans="5:5" s="22" customFormat="1" ht="13.8" x14ac:dyDescent="0.3">
      <c r="E2218" s="19"/>
    </row>
    <row r="2219" spans="5:5" s="22" customFormat="1" ht="13.8" x14ac:dyDescent="0.3">
      <c r="E2219" s="19"/>
    </row>
    <row r="2220" spans="5:5" s="22" customFormat="1" ht="13.8" x14ac:dyDescent="0.3">
      <c r="E2220" s="19"/>
    </row>
    <row r="2221" spans="5:5" s="22" customFormat="1" ht="13.8" x14ac:dyDescent="0.3">
      <c r="E2221" s="19"/>
    </row>
    <row r="2222" spans="5:5" s="22" customFormat="1" ht="13.8" x14ac:dyDescent="0.3">
      <c r="E2222" s="19"/>
    </row>
    <row r="2223" spans="5:5" s="22" customFormat="1" ht="13.8" x14ac:dyDescent="0.3">
      <c r="E2223" s="19"/>
    </row>
    <row r="2224" spans="5:5" s="22" customFormat="1" ht="13.8" x14ac:dyDescent="0.3">
      <c r="E2224" s="19"/>
    </row>
    <row r="2225" spans="5:5" s="22" customFormat="1" ht="13.8" x14ac:dyDescent="0.3">
      <c r="E2225" s="19"/>
    </row>
    <row r="2226" spans="5:5" s="22" customFormat="1" ht="13.8" x14ac:dyDescent="0.3">
      <c r="E2226" s="19"/>
    </row>
    <row r="2227" spans="5:5" s="22" customFormat="1" ht="13.8" x14ac:dyDescent="0.3">
      <c r="E2227" s="19"/>
    </row>
    <row r="2228" spans="5:5" s="22" customFormat="1" ht="13.8" x14ac:dyDescent="0.3">
      <c r="E2228" s="19"/>
    </row>
    <row r="2229" spans="5:5" s="22" customFormat="1" ht="13.8" x14ac:dyDescent="0.3">
      <c r="E2229" s="19"/>
    </row>
    <row r="2230" spans="5:5" s="22" customFormat="1" ht="13.8" x14ac:dyDescent="0.3">
      <c r="E2230" s="19"/>
    </row>
    <row r="2231" spans="5:5" s="22" customFormat="1" ht="13.8" x14ac:dyDescent="0.3">
      <c r="E2231" s="19"/>
    </row>
    <row r="2232" spans="5:5" s="22" customFormat="1" ht="13.8" x14ac:dyDescent="0.3">
      <c r="E2232" s="19"/>
    </row>
    <row r="2233" spans="5:5" s="22" customFormat="1" ht="13.8" x14ac:dyDescent="0.3">
      <c r="E2233" s="19"/>
    </row>
    <row r="2234" spans="5:5" s="22" customFormat="1" ht="13.8" x14ac:dyDescent="0.3">
      <c r="E2234" s="19"/>
    </row>
    <row r="2235" spans="5:5" s="22" customFormat="1" ht="13.8" x14ac:dyDescent="0.3">
      <c r="E2235" s="19"/>
    </row>
    <row r="2236" spans="5:5" s="22" customFormat="1" ht="13.8" x14ac:dyDescent="0.3">
      <c r="E2236" s="19"/>
    </row>
    <row r="2237" spans="5:5" s="22" customFormat="1" ht="13.8" x14ac:dyDescent="0.3">
      <c r="E2237" s="19"/>
    </row>
    <row r="2238" spans="5:5" s="22" customFormat="1" ht="13.8" x14ac:dyDescent="0.3">
      <c r="E2238" s="19"/>
    </row>
    <row r="2239" spans="5:5" s="22" customFormat="1" ht="13.8" x14ac:dyDescent="0.3">
      <c r="E2239" s="19"/>
    </row>
    <row r="2240" spans="5:5" s="22" customFormat="1" ht="13.8" x14ac:dyDescent="0.3">
      <c r="E2240" s="19"/>
    </row>
    <row r="2241" spans="5:5" s="22" customFormat="1" ht="13.8" x14ac:dyDescent="0.3">
      <c r="E2241" s="19"/>
    </row>
    <row r="2242" spans="5:5" s="22" customFormat="1" ht="13.8" x14ac:dyDescent="0.3">
      <c r="E2242" s="19"/>
    </row>
    <row r="2243" spans="5:5" s="22" customFormat="1" ht="13.8" x14ac:dyDescent="0.3">
      <c r="E2243" s="19"/>
    </row>
    <row r="2244" spans="5:5" s="22" customFormat="1" ht="13.8" x14ac:dyDescent="0.3">
      <c r="E2244" s="19"/>
    </row>
    <row r="2245" spans="5:5" s="22" customFormat="1" ht="13.8" x14ac:dyDescent="0.3">
      <c r="E2245" s="19"/>
    </row>
    <row r="2246" spans="5:5" s="22" customFormat="1" ht="13.8" x14ac:dyDescent="0.3">
      <c r="E2246" s="19"/>
    </row>
    <row r="2247" spans="5:5" s="22" customFormat="1" ht="13.8" x14ac:dyDescent="0.3">
      <c r="E2247" s="19"/>
    </row>
    <row r="2248" spans="5:5" s="22" customFormat="1" ht="13.8" x14ac:dyDescent="0.3">
      <c r="E2248" s="19"/>
    </row>
    <row r="2249" spans="5:5" s="22" customFormat="1" ht="13.8" x14ac:dyDescent="0.3">
      <c r="E2249" s="19"/>
    </row>
    <row r="2250" spans="5:5" s="22" customFormat="1" ht="13.8" x14ac:dyDescent="0.3">
      <c r="E2250" s="19"/>
    </row>
    <row r="2251" spans="5:5" s="22" customFormat="1" ht="13.8" x14ac:dyDescent="0.3">
      <c r="E2251" s="19"/>
    </row>
    <row r="2252" spans="5:5" s="22" customFormat="1" ht="13.8" x14ac:dyDescent="0.3">
      <c r="E2252" s="19"/>
    </row>
    <row r="2253" spans="5:5" s="22" customFormat="1" ht="13.8" x14ac:dyDescent="0.3">
      <c r="E2253" s="19"/>
    </row>
    <row r="2254" spans="5:5" s="22" customFormat="1" ht="13.8" x14ac:dyDescent="0.3">
      <c r="E2254" s="19"/>
    </row>
    <row r="2255" spans="5:5" s="22" customFormat="1" ht="13.8" x14ac:dyDescent="0.3">
      <c r="E2255" s="19"/>
    </row>
    <row r="2256" spans="5:5" s="22" customFormat="1" ht="13.8" x14ac:dyDescent="0.3">
      <c r="E2256" s="19"/>
    </row>
    <row r="2257" spans="5:5" s="22" customFormat="1" ht="13.8" x14ac:dyDescent="0.3">
      <c r="E2257" s="19"/>
    </row>
    <row r="2258" spans="5:5" s="22" customFormat="1" ht="13.8" x14ac:dyDescent="0.3">
      <c r="E2258" s="19"/>
    </row>
    <row r="2259" spans="5:5" s="22" customFormat="1" ht="13.8" x14ac:dyDescent="0.3">
      <c r="E2259" s="19"/>
    </row>
    <row r="2260" spans="5:5" s="22" customFormat="1" ht="13.8" x14ac:dyDescent="0.3">
      <c r="E2260" s="19"/>
    </row>
    <row r="2261" spans="5:5" s="22" customFormat="1" ht="13.8" x14ac:dyDescent="0.3">
      <c r="E2261" s="19"/>
    </row>
    <row r="2262" spans="5:5" s="22" customFormat="1" ht="13.8" x14ac:dyDescent="0.3">
      <c r="E2262" s="19"/>
    </row>
    <row r="2263" spans="5:5" s="22" customFormat="1" ht="13.8" x14ac:dyDescent="0.3">
      <c r="E2263" s="19"/>
    </row>
    <row r="2264" spans="5:5" s="22" customFormat="1" ht="13.8" x14ac:dyDescent="0.3">
      <c r="E2264" s="19"/>
    </row>
    <row r="2265" spans="5:5" s="22" customFormat="1" ht="13.8" x14ac:dyDescent="0.3">
      <c r="E2265" s="19"/>
    </row>
    <row r="2266" spans="5:5" s="22" customFormat="1" ht="13.8" x14ac:dyDescent="0.3">
      <c r="E2266" s="19"/>
    </row>
    <row r="2267" spans="5:5" s="22" customFormat="1" ht="13.8" x14ac:dyDescent="0.3">
      <c r="E2267" s="19"/>
    </row>
    <row r="2268" spans="5:5" s="22" customFormat="1" ht="13.8" x14ac:dyDescent="0.3">
      <c r="E2268" s="19"/>
    </row>
    <row r="2269" spans="5:5" s="22" customFormat="1" ht="13.8" x14ac:dyDescent="0.3">
      <c r="E2269" s="19"/>
    </row>
    <row r="2270" spans="5:5" s="22" customFormat="1" ht="13.8" x14ac:dyDescent="0.3">
      <c r="E2270" s="19"/>
    </row>
    <row r="2271" spans="5:5" s="22" customFormat="1" ht="13.8" x14ac:dyDescent="0.3">
      <c r="E2271" s="19"/>
    </row>
    <row r="2272" spans="5:5" s="22" customFormat="1" ht="13.8" x14ac:dyDescent="0.3">
      <c r="E2272" s="19"/>
    </row>
    <row r="2273" spans="5:5" s="22" customFormat="1" ht="13.8" x14ac:dyDescent="0.3">
      <c r="E2273" s="19"/>
    </row>
    <row r="2274" spans="5:5" s="22" customFormat="1" ht="13.8" x14ac:dyDescent="0.3">
      <c r="E2274" s="19"/>
    </row>
    <row r="2275" spans="5:5" s="22" customFormat="1" ht="13.8" x14ac:dyDescent="0.3">
      <c r="E2275" s="19"/>
    </row>
    <row r="2276" spans="5:5" s="22" customFormat="1" ht="13.8" x14ac:dyDescent="0.3">
      <c r="E2276" s="19"/>
    </row>
    <row r="2277" spans="5:5" s="22" customFormat="1" ht="13.8" x14ac:dyDescent="0.3">
      <c r="E2277" s="19"/>
    </row>
    <row r="2278" spans="5:5" s="22" customFormat="1" ht="13.8" x14ac:dyDescent="0.3">
      <c r="E2278" s="19"/>
    </row>
    <row r="2279" spans="5:5" s="22" customFormat="1" ht="13.8" x14ac:dyDescent="0.3">
      <c r="E2279" s="19"/>
    </row>
    <row r="2280" spans="5:5" s="22" customFormat="1" ht="13.8" x14ac:dyDescent="0.3">
      <c r="E2280" s="19"/>
    </row>
    <row r="2281" spans="5:5" s="22" customFormat="1" ht="13.8" x14ac:dyDescent="0.3">
      <c r="E2281" s="19"/>
    </row>
    <row r="2282" spans="5:5" s="22" customFormat="1" ht="13.8" x14ac:dyDescent="0.3">
      <c r="E2282" s="19"/>
    </row>
    <row r="2283" spans="5:5" s="22" customFormat="1" ht="13.8" x14ac:dyDescent="0.3">
      <c r="E2283" s="19"/>
    </row>
    <row r="2284" spans="5:5" s="22" customFormat="1" ht="13.8" x14ac:dyDescent="0.3">
      <c r="E2284" s="19"/>
    </row>
    <row r="2285" spans="5:5" s="22" customFormat="1" ht="13.8" x14ac:dyDescent="0.3">
      <c r="E2285" s="19"/>
    </row>
    <row r="2286" spans="5:5" s="22" customFormat="1" ht="13.8" x14ac:dyDescent="0.3">
      <c r="E2286" s="19"/>
    </row>
    <row r="2287" spans="5:5" s="22" customFormat="1" ht="13.8" x14ac:dyDescent="0.3">
      <c r="E2287" s="19"/>
    </row>
    <row r="2288" spans="5:5" s="22" customFormat="1" ht="13.8" x14ac:dyDescent="0.3">
      <c r="E2288" s="19"/>
    </row>
    <row r="2289" spans="5:5" s="22" customFormat="1" ht="13.8" x14ac:dyDescent="0.3">
      <c r="E2289" s="19"/>
    </row>
    <row r="2290" spans="5:5" s="22" customFormat="1" ht="13.8" x14ac:dyDescent="0.3">
      <c r="E2290" s="19"/>
    </row>
    <row r="2291" spans="5:5" s="22" customFormat="1" ht="13.8" x14ac:dyDescent="0.3">
      <c r="E2291" s="19"/>
    </row>
    <row r="2292" spans="5:5" s="22" customFormat="1" ht="13.8" x14ac:dyDescent="0.3">
      <c r="E2292" s="19"/>
    </row>
    <row r="2293" spans="5:5" s="22" customFormat="1" ht="13.8" x14ac:dyDescent="0.3">
      <c r="E2293" s="19"/>
    </row>
    <row r="2294" spans="5:5" s="22" customFormat="1" ht="13.8" x14ac:dyDescent="0.3">
      <c r="E2294" s="19"/>
    </row>
    <row r="2295" spans="5:5" s="22" customFormat="1" ht="13.8" x14ac:dyDescent="0.3">
      <c r="E2295" s="19"/>
    </row>
    <row r="2296" spans="5:5" s="22" customFormat="1" ht="13.8" x14ac:dyDescent="0.3">
      <c r="E2296" s="19"/>
    </row>
    <row r="2297" spans="5:5" s="22" customFormat="1" ht="13.8" x14ac:dyDescent="0.3">
      <c r="E2297" s="19"/>
    </row>
    <row r="2298" spans="5:5" s="22" customFormat="1" ht="13.8" x14ac:dyDescent="0.3">
      <c r="E2298" s="19"/>
    </row>
    <row r="2299" spans="5:5" s="22" customFormat="1" ht="13.8" x14ac:dyDescent="0.3">
      <c r="E2299" s="19"/>
    </row>
    <row r="2300" spans="5:5" s="22" customFormat="1" ht="13.8" x14ac:dyDescent="0.3">
      <c r="E2300" s="19"/>
    </row>
    <row r="2301" spans="5:5" s="22" customFormat="1" ht="13.8" x14ac:dyDescent="0.3">
      <c r="E2301" s="19"/>
    </row>
    <row r="2302" spans="5:5" s="22" customFormat="1" ht="13.8" x14ac:dyDescent="0.3">
      <c r="E2302" s="19"/>
    </row>
    <row r="2303" spans="5:5" s="22" customFormat="1" ht="13.8" x14ac:dyDescent="0.3">
      <c r="E2303" s="19"/>
    </row>
    <row r="2304" spans="5:5" s="22" customFormat="1" ht="13.8" x14ac:dyDescent="0.3">
      <c r="E2304" s="19"/>
    </row>
    <row r="2305" spans="5:5" s="22" customFormat="1" ht="13.8" x14ac:dyDescent="0.3">
      <c r="E2305" s="19"/>
    </row>
    <row r="2306" spans="5:5" s="22" customFormat="1" ht="13.8" x14ac:dyDescent="0.3">
      <c r="E2306" s="19"/>
    </row>
    <row r="2307" spans="5:5" s="22" customFormat="1" ht="13.8" x14ac:dyDescent="0.3">
      <c r="E2307" s="19"/>
    </row>
    <row r="2308" spans="5:5" s="22" customFormat="1" ht="13.8" x14ac:dyDescent="0.3">
      <c r="E2308" s="19"/>
    </row>
    <row r="2309" spans="5:5" s="22" customFormat="1" ht="13.8" x14ac:dyDescent="0.3">
      <c r="E2309" s="19"/>
    </row>
    <row r="2310" spans="5:5" s="22" customFormat="1" ht="13.8" x14ac:dyDescent="0.3">
      <c r="E2310" s="19"/>
    </row>
    <row r="2311" spans="5:5" s="22" customFormat="1" ht="13.8" x14ac:dyDescent="0.3">
      <c r="E2311" s="19"/>
    </row>
    <row r="2312" spans="5:5" s="22" customFormat="1" ht="13.8" x14ac:dyDescent="0.3">
      <c r="E2312" s="19"/>
    </row>
    <row r="2313" spans="5:5" s="22" customFormat="1" ht="13.8" x14ac:dyDescent="0.3">
      <c r="E2313" s="19"/>
    </row>
    <row r="2314" spans="5:5" s="22" customFormat="1" ht="13.8" x14ac:dyDescent="0.3">
      <c r="E2314" s="19"/>
    </row>
    <row r="2315" spans="5:5" s="22" customFormat="1" ht="13.8" x14ac:dyDescent="0.3">
      <c r="E2315" s="19"/>
    </row>
    <row r="2316" spans="5:5" s="22" customFormat="1" ht="13.8" x14ac:dyDescent="0.3">
      <c r="E2316" s="19"/>
    </row>
    <row r="2317" spans="5:5" s="22" customFormat="1" ht="13.8" x14ac:dyDescent="0.3">
      <c r="E2317" s="19"/>
    </row>
    <row r="2318" spans="5:5" s="22" customFormat="1" ht="13.8" x14ac:dyDescent="0.3">
      <c r="E2318" s="19"/>
    </row>
    <row r="2319" spans="5:5" s="22" customFormat="1" ht="13.8" x14ac:dyDescent="0.3">
      <c r="E2319" s="19"/>
    </row>
    <row r="2320" spans="5:5" s="22" customFormat="1" ht="13.8" x14ac:dyDescent="0.3">
      <c r="E2320" s="19"/>
    </row>
    <row r="2321" spans="5:5" s="22" customFormat="1" ht="13.8" x14ac:dyDescent="0.3">
      <c r="E2321" s="19"/>
    </row>
    <row r="2322" spans="5:5" s="22" customFormat="1" ht="13.8" x14ac:dyDescent="0.3">
      <c r="E2322" s="19"/>
    </row>
    <row r="2323" spans="5:5" s="22" customFormat="1" ht="13.8" x14ac:dyDescent="0.3">
      <c r="E2323" s="19"/>
    </row>
    <row r="2324" spans="5:5" s="22" customFormat="1" ht="13.8" x14ac:dyDescent="0.3">
      <c r="E2324" s="19"/>
    </row>
    <row r="2325" spans="5:5" s="22" customFormat="1" ht="13.8" x14ac:dyDescent="0.3">
      <c r="E2325" s="19"/>
    </row>
    <row r="2326" spans="5:5" s="22" customFormat="1" ht="13.8" x14ac:dyDescent="0.3">
      <c r="E2326" s="19"/>
    </row>
    <row r="2327" spans="5:5" s="22" customFormat="1" ht="13.8" x14ac:dyDescent="0.3">
      <c r="E2327" s="19"/>
    </row>
    <row r="2328" spans="5:5" s="22" customFormat="1" ht="13.8" x14ac:dyDescent="0.3">
      <c r="E2328" s="19"/>
    </row>
    <row r="2329" spans="5:5" s="22" customFormat="1" ht="13.8" x14ac:dyDescent="0.3">
      <c r="E2329" s="19"/>
    </row>
    <row r="2330" spans="5:5" s="22" customFormat="1" ht="13.8" x14ac:dyDescent="0.3">
      <c r="E2330" s="19"/>
    </row>
    <row r="2331" spans="5:5" s="22" customFormat="1" ht="13.8" x14ac:dyDescent="0.3">
      <c r="E2331" s="19"/>
    </row>
    <row r="2332" spans="5:5" s="22" customFormat="1" ht="13.8" x14ac:dyDescent="0.3">
      <c r="E2332" s="19"/>
    </row>
    <row r="2333" spans="5:5" s="22" customFormat="1" ht="13.8" x14ac:dyDescent="0.3">
      <c r="E2333" s="19"/>
    </row>
    <row r="2334" spans="5:5" s="22" customFormat="1" ht="13.8" x14ac:dyDescent="0.3">
      <c r="E2334" s="19"/>
    </row>
    <row r="2335" spans="5:5" s="22" customFormat="1" ht="13.8" x14ac:dyDescent="0.3">
      <c r="E2335" s="19"/>
    </row>
    <row r="2336" spans="5:5" s="22" customFormat="1" ht="13.8" x14ac:dyDescent="0.3">
      <c r="E2336" s="19"/>
    </row>
    <row r="2337" spans="5:5" s="22" customFormat="1" ht="13.8" x14ac:dyDescent="0.3">
      <c r="E2337" s="19"/>
    </row>
    <row r="2338" spans="5:5" s="22" customFormat="1" ht="13.8" x14ac:dyDescent="0.3">
      <c r="E2338" s="19"/>
    </row>
    <row r="2339" spans="5:5" s="22" customFormat="1" ht="13.8" x14ac:dyDescent="0.3">
      <c r="E2339" s="19"/>
    </row>
    <row r="2340" spans="5:5" s="22" customFormat="1" ht="13.8" x14ac:dyDescent="0.3">
      <c r="E2340" s="19"/>
    </row>
    <row r="2341" spans="5:5" s="22" customFormat="1" ht="13.8" x14ac:dyDescent="0.3">
      <c r="E2341" s="19"/>
    </row>
    <row r="2342" spans="5:5" s="22" customFormat="1" ht="13.8" x14ac:dyDescent="0.3">
      <c r="E2342" s="19"/>
    </row>
    <row r="2343" spans="5:5" s="22" customFormat="1" ht="13.8" x14ac:dyDescent="0.3">
      <c r="E2343" s="19"/>
    </row>
    <row r="2344" spans="5:5" s="22" customFormat="1" ht="13.8" x14ac:dyDescent="0.3">
      <c r="E2344" s="19"/>
    </row>
    <row r="2345" spans="5:5" s="22" customFormat="1" ht="13.8" x14ac:dyDescent="0.3">
      <c r="E2345" s="19"/>
    </row>
    <row r="2346" spans="5:5" s="22" customFormat="1" ht="13.8" x14ac:dyDescent="0.3">
      <c r="E2346" s="19"/>
    </row>
    <row r="2347" spans="5:5" s="22" customFormat="1" ht="13.8" x14ac:dyDescent="0.3">
      <c r="E2347" s="19"/>
    </row>
    <row r="2348" spans="5:5" s="22" customFormat="1" ht="13.8" x14ac:dyDescent="0.3">
      <c r="E2348" s="19"/>
    </row>
    <row r="2349" spans="5:5" s="22" customFormat="1" ht="13.8" x14ac:dyDescent="0.3">
      <c r="E2349" s="19"/>
    </row>
    <row r="2350" spans="5:5" s="22" customFormat="1" ht="13.8" x14ac:dyDescent="0.3">
      <c r="E2350" s="19"/>
    </row>
    <row r="2351" spans="5:5" s="22" customFormat="1" ht="13.8" x14ac:dyDescent="0.3">
      <c r="E2351" s="19"/>
    </row>
    <row r="2352" spans="5:5" s="22" customFormat="1" ht="13.8" x14ac:dyDescent="0.3">
      <c r="E2352" s="19"/>
    </row>
    <row r="2353" spans="5:5" s="22" customFormat="1" ht="13.8" x14ac:dyDescent="0.3">
      <c r="E2353" s="19"/>
    </row>
    <row r="2354" spans="5:5" s="22" customFormat="1" ht="13.8" x14ac:dyDescent="0.3">
      <c r="E2354" s="19"/>
    </row>
    <row r="2355" spans="5:5" s="22" customFormat="1" ht="13.8" x14ac:dyDescent="0.3">
      <c r="E2355" s="19"/>
    </row>
    <row r="2356" spans="5:5" s="22" customFormat="1" ht="13.8" x14ac:dyDescent="0.3">
      <c r="E2356" s="19"/>
    </row>
    <row r="2357" spans="5:5" s="22" customFormat="1" ht="13.8" x14ac:dyDescent="0.3">
      <c r="E2357" s="19"/>
    </row>
    <row r="2358" spans="5:5" s="22" customFormat="1" ht="13.8" x14ac:dyDescent="0.3">
      <c r="E2358" s="19"/>
    </row>
    <row r="2359" spans="5:5" s="22" customFormat="1" ht="13.8" x14ac:dyDescent="0.3">
      <c r="E2359" s="19"/>
    </row>
    <row r="2360" spans="5:5" s="22" customFormat="1" ht="13.8" x14ac:dyDescent="0.3">
      <c r="E2360" s="19"/>
    </row>
    <row r="2361" spans="5:5" s="22" customFormat="1" ht="13.8" x14ac:dyDescent="0.3">
      <c r="E2361" s="19"/>
    </row>
    <row r="2362" spans="5:5" s="22" customFormat="1" ht="13.8" x14ac:dyDescent="0.3">
      <c r="E2362" s="19"/>
    </row>
    <row r="2363" spans="5:5" s="22" customFormat="1" ht="13.8" x14ac:dyDescent="0.3">
      <c r="E2363" s="19"/>
    </row>
    <row r="2364" spans="5:5" s="22" customFormat="1" ht="13.8" x14ac:dyDescent="0.3">
      <c r="E2364" s="19"/>
    </row>
    <row r="2365" spans="5:5" s="22" customFormat="1" ht="13.8" x14ac:dyDescent="0.3">
      <c r="E2365" s="19"/>
    </row>
    <row r="2366" spans="5:5" s="22" customFormat="1" ht="13.8" x14ac:dyDescent="0.3">
      <c r="E2366" s="19"/>
    </row>
    <row r="2367" spans="5:5" s="22" customFormat="1" ht="13.8" x14ac:dyDescent="0.3">
      <c r="E2367" s="19"/>
    </row>
    <row r="2368" spans="5:5" s="22" customFormat="1" ht="13.8" x14ac:dyDescent="0.3">
      <c r="E2368" s="19"/>
    </row>
    <row r="2369" spans="5:5" s="22" customFormat="1" ht="13.8" x14ac:dyDescent="0.3">
      <c r="E2369" s="19"/>
    </row>
    <row r="2370" spans="5:5" s="22" customFormat="1" ht="13.8" x14ac:dyDescent="0.3">
      <c r="E2370" s="19"/>
    </row>
    <row r="2371" spans="5:5" s="22" customFormat="1" ht="13.8" x14ac:dyDescent="0.3">
      <c r="E2371" s="19"/>
    </row>
    <row r="2372" spans="5:5" s="22" customFormat="1" ht="13.8" x14ac:dyDescent="0.3">
      <c r="E2372" s="19"/>
    </row>
    <row r="2373" spans="5:5" s="22" customFormat="1" ht="13.8" x14ac:dyDescent="0.3">
      <c r="E2373" s="19"/>
    </row>
    <row r="2374" spans="5:5" s="22" customFormat="1" ht="13.8" x14ac:dyDescent="0.3">
      <c r="E2374" s="19"/>
    </row>
    <row r="2375" spans="5:5" s="22" customFormat="1" ht="13.8" x14ac:dyDescent="0.3">
      <c r="E2375" s="19"/>
    </row>
    <row r="2376" spans="5:5" s="22" customFormat="1" ht="13.8" x14ac:dyDescent="0.3">
      <c r="E2376" s="19"/>
    </row>
    <row r="2377" spans="5:5" s="22" customFormat="1" ht="13.8" x14ac:dyDescent="0.3">
      <c r="E2377" s="19"/>
    </row>
    <row r="2378" spans="5:5" s="22" customFormat="1" ht="13.8" x14ac:dyDescent="0.3">
      <c r="E2378" s="19"/>
    </row>
    <row r="2379" spans="5:5" s="22" customFormat="1" ht="13.8" x14ac:dyDescent="0.3">
      <c r="E2379" s="19"/>
    </row>
    <row r="2380" spans="5:5" s="22" customFormat="1" ht="13.8" x14ac:dyDescent="0.3">
      <c r="E2380" s="19"/>
    </row>
    <row r="2381" spans="5:5" s="22" customFormat="1" ht="13.8" x14ac:dyDescent="0.3">
      <c r="E2381" s="19"/>
    </row>
    <row r="2382" spans="5:5" s="22" customFormat="1" ht="13.8" x14ac:dyDescent="0.3">
      <c r="E2382" s="19"/>
    </row>
    <row r="2383" spans="5:5" s="22" customFormat="1" ht="13.8" x14ac:dyDescent="0.3">
      <c r="E2383" s="19"/>
    </row>
    <row r="2384" spans="5:5" s="22" customFormat="1" ht="13.8" x14ac:dyDescent="0.3">
      <c r="E2384" s="19"/>
    </row>
    <row r="2385" spans="5:5" s="22" customFormat="1" ht="13.8" x14ac:dyDescent="0.3">
      <c r="E2385" s="19"/>
    </row>
    <row r="2386" spans="5:5" s="22" customFormat="1" ht="13.8" x14ac:dyDescent="0.3">
      <c r="E2386" s="19"/>
    </row>
    <row r="2387" spans="5:5" s="22" customFormat="1" ht="13.8" x14ac:dyDescent="0.3">
      <c r="E2387" s="19"/>
    </row>
    <row r="2388" spans="5:5" s="22" customFormat="1" ht="13.8" x14ac:dyDescent="0.3">
      <c r="E2388" s="19"/>
    </row>
    <row r="2389" spans="5:5" s="22" customFormat="1" ht="13.8" x14ac:dyDescent="0.3">
      <c r="E2389" s="19"/>
    </row>
    <row r="2390" spans="5:5" s="22" customFormat="1" ht="13.8" x14ac:dyDescent="0.3">
      <c r="E2390" s="19"/>
    </row>
    <row r="2391" spans="5:5" s="22" customFormat="1" ht="13.8" x14ac:dyDescent="0.3">
      <c r="E2391" s="19"/>
    </row>
    <row r="2392" spans="5:5" s="22" customFormat="1" ht="13.8" x14ac:dyDescent="0.3">
      <c r="E2392" s="19"/>
    </row>
    <row r="2393" spans="5:5" s="22" customFormat="1" ht="13.8" x14ac:dyDescent="0.3">
      <c r="E2393" s="19"/>
    </row>
    <row r="2394" spans="5:5" s="22" customFormat="1" ht="13.8" x14ac:dyDescent="0.3">
      <c r="E2394" s="19"/>
    </row>
    <row r="2395" spans="5:5" s="22" customFormat="1" ht="13.8" x14ac:dyDescent="0.3">
      <c r="E2395" s="19"/>
    </row>
    <row r="2396" spans="5:5" s="22" customFormat="1" ht="13.8" x14ac:dyDescent="0.3">
      <c r="E2396" s="19"/>
    </row>
    <row r="2397" spans="5:5" s="22" customFormat="1" ht="13.8" x14ac:dyDescent="0.3">
      <c r="E2397" s="19"/>
    </row>
    <row r="2398" spans="5:5" s="22" customFormat="1" ht="13.8" x14ac:dyDescent="0.3">
      <c r="E2398" s="19"/>
    </row>
    <row r="2399" spans="5:5" s="22" customFormat="1" ht="13.8" x14ac:dyDescent="0.3">
      <c r="E2399" s="19"/>
    </row>
    <row r="2400" spans="5:5" s="22" customFormat="1" ht="13.8" x14ac:dyDescent="0.3">
      <c r="E2400" s="19"/>
    </row>
    <row r="2401" spans="5:5" s="22" customFormat="1" ht="13.8" x14ac:dyDescent="0.3">
      <c r="E2401" s="19"/>
    </row>
    <row r="2402" spans="5:5" s="22" customFormat="1" ht="13.8" x14ac:dyDescent="0.3">
      <c r="E2402" s="19"/>
    </row>
    <row r="2403" spans="5:5" s="22" customFormat="1" ht="13.8" x14ac:dyDescent="0.3">
      <c r="E2403" s="19"/>
    </row>
    <row r="2404" spans="5:5" s="22" customFormat="1" ht="13.8" x14ac:dyDescent="0.3">
      <c r="E2404" s="19"/>
    </row>
    <row r="2405" spans="5:5" s="22" customFormat="1" ht="13.8" x14ac:dyDescent="0.3">
      <c r="E2405" s="19"/>
    </row>
    <row r="2406" spans="5:5" s="22" customFormat="1" ht="13.8" x14ac:dyDescent="0.3">
      <c r="E2406" s="19"/>
    </row>
    <row r="2407" spans="5:5" s="22" customFormat="1" ht="13.8" x14ac:dyDescent="0.3">
      <c r="E2407" s="19"/>
    </row>
    <row r="2408" spans="5:5" s="22" customFormat="1" ht="13.8" x14ac:dyDescent="0.3">
      <c r="E2408" s="19"/>
    </row>
    <row r="2409" spans="5:5" s="22" customFormat="1" ht="13.8" x14ac:dyDescent="0.3">
      <c r="E2409" s="19"/>
    </row>
    <row r="2410" spans="5:5" s="22" customFormat="1" ht="13.8" x14ac:dyDescent="0.3">
      <c r="E2410" s="19"/>
    </row>
    <row r="2411" spans="5:5" s="22" customFormat="1" ht="13.8" x14ac:dyDescent="0.3">
      <c r="E2411" s="19"/>
    </row>
    <row r="2412" spans="5:5" s="22" customFormat="1" ht="13.8" x14ac:dyDescent="0.3">
      <c r="E2412" s="19"/>
    </row>
    <row r="2413" spans="5:5" s="22" customFormat="1" ht="13.8" x14ac:dyDescent="0.3">
      <c r="E2413" s="19"/>
    </row>
    <row r="2414" spans="5:5" s="22" customFormat="1" ht="13.8" x14ac:dyDescent="0.3">
      <c r="E2414" s="19"/>
    </row>
    <row r="2415" spans="5:5" s="22" customFormat="1" ht="13.8" x14ac:dyDescent="0.3">
      <c r="E2415" s="19"/>
    </row>
    <row r="2416" spans="5:5" s="22" customFormat="1" ht="13.8" x14ac:dyDescent="0.3">
      <c r="E2416" s="19"/>
    </row>
    <row r="2417" spans="5:5" s="22" customFormat="1" ht="13.8" x14ac:dyDescent="0.3">
      <c r="E2417" s="19"/>
    </row>
    <row r="2418" spans="5:5" s="22" customFormat="1" ht="13.8" x14ac:dyDescent="0.3">
      <c r="E2418" s="19"/>
    </row>
    <row r="2419" spans="5:5" s="22" customFormat="1" ht="13.8" x14ac:dyDescent="0.3">
      <c r="E2419" s="19"/>
    </row>
    <row r="2420" spans="5:5" s="22" customFormat="1" ht="13.8" x14ac:dyDescent="0.3">
      <c r="E2420" s="19"/>
    </row>
    <row r="2421" spans="5:5" s="22" customFormat="1" ht="13.8" x14ac:dyDescent="0.3">
      <c r="E2421" s="19"/>
    </row>
    <row r="2422" spans="5:5" s="22" customFormat="1" ht="13.8" x14ac:dyDescent="0.3">
      <c r="E2422" s="19"/>
    </row>
    <row r="2423" spans="5:5" s="22" customFormat="1" ht="13.8" x14ac:dyDescent="0.3">
      <c r="E2423" s="19"/>
    </row>
    <row r="2424" spans="5:5" s="22" customFormat="1" ht="13.8" x14ac:dyDescent="0.3">
      <c r="E2424" s="19"/>
    </row>
    <row r="2425" spans="5:5" s="22" customFormat="1" ht="13.8" x14ac:dyDescent="0.3">
      <c r="E2425" s="19"/>
    </row>
    <row r="2426" spans="5:5" s="22" customFormat="1" ht="13.8" x14ac:dyDescent="0.3">
      <c r="E2426" s="19"/>
    </row>
    <row r="2427" spans="5:5" s="22" customFormat="1" ht="13.8" x14ac:dyDescent="0.3">
      <c r="E2427" s="19"/>
    </row>
    <row r="2428" spans="5:5" s="22" customFormat="1" ht="13.8" x14ac:dyDescent="0.3">
      <c r="E2428" s="19"/>
    </row>
    <row r="2429" spans="5:5" s="22" customFormat="1" ht="13.8" x14ac:dyDescent="0.3">
      <c r="E2429" s="19"/>
    </row>
    <row r="2430" spans="5:5" s="22" customFormat="1" ht="13.8" x14ac:dyDescent="0.3">
      <c r="E2430" s="19"/>
    </row>
    <row r="2431" spans="5:5" s="22" customFormat="1" ht="13.8" x14ac:dyDescent="0.3">
      <c r="E2431" s="19"/>
    </row>
    <row r="2432" spans="5:5" s="22" customFormat="1" ht="13.8" x14ac:dyDescent="0.3">
      <c r="E2432" s="19"/>
    </row>
    <row r="2433" spans="5:5" s="22" customFormat="1" ht="13.8" x14ac:dyDescent="0.3">
      <c r="E2433" s="19"/>
    </row>
    <row r="2434" spans="5:5" s="22" customFormat="1" ht="13.8" x14ac:dyDescent="0.3">
      <c r="E2434" s="19"/>
    </row>
    <row r="2435" spans="5:5" s="22" customFormat="1" ht="13.8" x14ac:dyDescent="0.3">
      <c r="E2435" s="19"/>
    </row>
    <row r="2436" spans="5:5" s="22" customFormat="1" ht="13.8" x14ac:dyDescent="0.3">
      <c r="E2436" s="19"/>
    </row>
    <row r="2437" spans="5:5" s="22" customFormat="1" ht="13.8" x14ac:dyDescent="0.3">
      <c r="E2437" s="19"/>
    </row>
    <row r="2438" spans="5:5" s="22" customFormat="1" ht="13.8" x14ac:dyDescent="0.3">
      <c r="E2438" s="19"/>
    </row>
    <row r="2439" spans="5:5" s="22" customFormat="1" ht="13.8" x14ac:dyDescent="0.3">
      <c r="E2439" s="19"/>
    </row>
    <row r="2440" spans="5:5" s="22" customFormat="1" ht="13.8" x14ac:dyDescent="0.3">
      <c r="E2440" s="19"/>
    </row>
    <row r="2441" spans="5:5" s="22" customFormat="1" ht="13.8" x14ac:dyDescent="0.3">
      <c r="E2441" s="19"/>
    </row>
    <row r="2442" spans="5:5" s="22" customFormat="1" ht="13.8" x14ac:dyDescent="0.3">
      <c r="E2442" s="19"/>
    </row>
    <row r="2443" spans="5:5" s="22" customFormat="1" ht="13.8" x14ac:dyDescent="0.3">
      <c r="E2443" s="19"/>
    </row>
    <row r="2444" spans="5:5" s="22" customFormat="1" ht="13.8" x14ac:dyDescent="0.3">
      <c r="E2444" s="19"/>
    </row>
    <row r="2445" spans="5:5" s="22" customFormat="1" ht="13.8" x14ac:dyDescent="0.3">
      <c r="E2445" s="19"/>
    </row>
    <row r="2446" spans="5:5" s="22" customFormat="1" ht="13.8" x14ac:dyDescent="0.3">
      <c r="E2446" s="19"/>
    </row>
    <row r="2447" spans="5:5" s="22" customFormat="1" ht="13.8" x14ac:dyDescent="0.3">
      <c r="E2447" s="19"/>
    </row>
    <row r="2448" spans="5:5" s="22" customFormat="1" ht="13.8" x14ac:dyDescent="0.3">
      <c r="E2448" s="19"/>
    </row>
    <row r="2449" spans="5:5" s="22" customFormat="1" ht="13.8" x14ac:dyDescent="0.3">
      <c r="E2449" s="19"/>
    </row>
    <row r="2450" spans="5:5" s="22" customFormat="1" ht="13.8" x14ac:dyDescent="0.3">
      <c r="E2450" s="19"/>
    </row>
    <row r="2451" spans="5:5" s="22" customFormat="1" ht="13.8" x14ac:dyDescent="0.3">
      <c r="E2451" s="19"/>
    </row>
    <row r="2452" spans="5:5" s="22" customFormat="1" ht="13.8" x14ac:dyDescent="0.3">
      <c r="E2452" s="19"/>
    </row>
    <row r="2453" spans="5:5" s="22" customFormat="1" ht="13.8" x14ac:dyDescent="0.3">
      <c r="E2453" s="19"/>
    </row>
    <row r="2454" spans="5:5" s="22" customFormat="1" ht="13.8" x14ac:dyDescent="0.3">
      <c r="E2454" s="19"/>
    </row>
    <row r="2455" spans="5:5" s="22" customFormat="1" ht="13.8" x14ac:dyDescent="0.3">
      <c r="E2455" s="19"/>
    </row>
    <row r="2456" spans="5:5" s="22" customFormat="1" ht="13.8" x14ac:dyDescent="0.3">
      <c r="E2456" s="19"/>
    </row>
    <row r="2457" spans="5:5" s="22" customFormat="1" ht="13.8" x14ac:dyDescent="0.3">
      <c r="E2457" s="19"/>
    </row>
    <row r="2458" spans="5:5" s="22" customFormat="1" ht="13.8" x14ac:dyDescent="0.3">
      <c r="E2458" s="19"/>
    </row>
    <row r="2459" spans="5:5" s="22" customFormat="1" ht="13.8" x14ac:dyDescent="0.3">
      <c r="E2459" s="19"/>
    </row>
    <row r="2460" spans="5:5" s="22" customFormat="1" ht="13.8" x14ac:dyDescent="0.3">
      <c r="E2460" s="19"/>
    </row>
    <row r="2461" spans="5:5" s="22" customFormat="1" ht="13.8" x14ac:dyDescent="0.3">
      <c r="E2461" s="19"/>
    </row>
    <row r="2462" spans="5:5" s="22" customFormat="1" ht="13.8" x14ac:dyDescent="0.3">
      <c r="E2462" s="19"/>
    </row>
    <row r="2463" spans="5:5" s="22" customFormat="1" ht="13.8" x14ac:dyDescent="0.3">
      <c r="E2463" s="19"/>
    </row>
    <row r="2464" spans="5:5" s="22" customFormat="1" ht="13.8" x14ac:dyDescent="0.3">
      <c r="E2464" s="19"/>
    </row>
    <row r="2465" spans="5:5" s="22" customFormat="1" ht="13.8" x14ac:dyDescent="0.3">
      <c r="E2465" s="19"/>
    </row>
    <row r="2466" spans="5:5" s="22" customFormat="1" ht="13.8" x14ac:dyDescent="0.3">
      <c r="E2466" s="19"/>
    </row>
    <row r="2467" spans="5:5" s="22" customFormat="1" ht="13.8" x14ac:dyDescent="0.3">
      <c r="E2467" s="19"/>
    </row>
    <row r="2468" spans="5:5" s="22" customFormat="1" ht="13.8" x14ac:dyDescent="0.3">
      <c r="E2468" s="19"/>
    </row>
    <row r="2469" spans="5:5" s="22" customFormat="1" ht="13.8" x14ac:dyDescent="0.3">
      <c r="E2469" s="19"/>
    </row>
    <row r="2470" spans="5:5" s="22" customFormat="1" ht="13.8" x14ac:dyDescent="0.3">
      <c r="E2470" s="19"/>
    </row>
    <row r="2471" spans="5:5" s="22" customFormat="1" ht="13.8" x14ac:dyDescent="0.3">
      <c r="E2471" s="19"/>
    </row>
    <row r="2472" spans="5:5" s="22" customFormat="1" ht="13.8" x14ac:dyDescent="0.3">
      <c r="E2472" s="19"/>
    </row>
    <row r="2473" spans="5:5" s="22" customFormat="1" ht="13.8" x14ac:dyDescent="0.3">
      <c r="E2473" s="19"/>
    </row>
    <row r="2474" spans="5:5" s="22" customFormat="1" ht="13.8" x14ac:dyDescent="0.3">
      <c r="E2474" s="19"/>
    </row>
    <row r="2475" spans="5:5" s="22" customFormat="1" ht="13.8" x14ac:dyDescent="0.3">
      <c r="E2475" s="19"/>
    </row>
    <row r="2476" spans="5:5" s="22" customFormat="1" ht="13.8" x14ac:dyDescent="0.3">
      <c r="E2476" s="19"/>
    </row>
    <row r="2477" spans="5:5" s="22" customFormat="1" ht="13.8" x14ac:dyDescent="0.3">
      <c r="E2477" s="19"/>
    </row>
    <row r="2478" spans="5:5" s="22" customFormat="1" ht="13.8" x14ac:dyDescent="0.3">
      <c r="E2478" s="19"/>
    </row>
    <row r="2479" spans="5:5" s="22" customFormat="1" ht="13.8" x14ac:dyDescent="0.3">
      <c r="E2479" s="19"/>
    </row>
    <row r="2480" spans="5:5" s="22" customFormat="1" ht="13.8" x14ac:dyDescent="0.3">
      <c r="E2480" s="19"/>
    </row>
    <row r="2481" spans="5:5" s="22" customFormat="1" ht="13.8" x14ac:dyDescent="0.3">
      <c r="E2481" s="19"/>
    </row>
    <row r="2482" spans="5:5" s="22" customFormat="1" ht="13.8" x14ac:dyDescent="0.3">
      <c r="E2482" s="19"/>
    </row>
    <row r="2483" spans="5:5" s="22" customFormat="1" ht="13.8" x14ac:dyDescent="0.3">
      <c r="E2483" s="19"/>
    </row>
    <row r="2484" spans="5:5" s="22" customFormat="1" ht="13.8" x14ac:dyDescent="0.3">
      <c r="E2484" s="19"/>
    </row>
    <row r="2485" spans="5:5" s="22" customFormat="1" ht="13.8" x14ac:dyDescent="0.3">
      <c r="E2485" s="19"/>
    </row>
    <row r="2486" spans="5:5" s="22" customFormat="1" ht="13.8" x14ac:dyDescent="0.3">
      <c r="E2486" s="19"/>
    </row>
    <row r="2487" spans="5:5" s="22" customFormat="1" ht="13.8" x14ac:dyDescent="0.3">
      <c r="E2487" s="19"/>
    </row>
    <row r="2488" spans="5:5" s="22" customFormat="1" ht="13.8" x14ac:dyDescent="0.3">
      <c r="E2488" s="19"/>
    </row>
    <row r="2489" spans="5:5" s="22" customFormat="1" ht="13.8" x14ac:dyDescent="0.3">
      <c r="E2489" s="19"/>
    </row>
    <row r="2490" spans="5:5" s="22" customFormat="1" ht="13.8" x14ac:dyDescent="0.3">
      <c r="E2490" s="19"/>
    </row>
    <row r="2491" spans="5:5" s="22" customFormat="1" ht="13.8" x14ac:dyDescent="0.3">
      <c r="E2491" s="19"/>
    </row>
    <row r="2492" spans="5:5" s="22" customFormat="1" ht="13.8" x14ac:dyDescent="0.3">
      <c r="E2492" s="19"/>
    </row>
    <row r="2493" spans="5:5" s="22" customFormat="1" ht="13.8" x14ac:dyDescent="0.3">
      <c r="E2493" s="19"/>
    </row>
    <row r="2494" spans="5:5" s="22" customFormat="1" ht="13.8" x14ac:dyDescent="0.3">
      <c r="E2494" s="19"/>
    </row>
    <row r="2495" spans="5:5" s="22" customFormat="1" ht="13.8" x14ac:dyDescent="0.3">
      <c r="E2495" s="19"/>
    </row>
    <row r="2496" spans="5:5" s="22" customFormat="1" ht="13.8" x14ac:dyDescent="0.3">
      <c r="E2496" s="19"/>
    </row>
    <row r="2497" spans="5:5" s="22" customFormat="1" ht="13.8" x14ac:dyDescent="0.3">
      <c r="E2497" s="19"/>
    </row>
    <row r="2498" spans="5:5" s="22" customFormat="1" ht="13.8" x14ac:dyDescent="0.3">
      <c r="E2498" s="19"/>
    </row>
    <row r="2499" spans="5:5" s="22" customFormat="1" ht="13.8" x14ac:dyDescent="0.3">
      <c r="E2499" s="19"/>
    </row>
    <row r="2500" spans="5:5" s="22" customFormat="1" ht="13.8" x14ac:dyDescent="0.3">
      <c r="E2500" s="19"/>
    </row>
    <row r="2501" spans="5:5" s="22" customFormat="1" ht="13.8" x14ac:dyDescent="0.3">
      <c r="E2501" s="19"/>
    </row>
    <row r="2502" spans="5:5" s="22" customFormat="1" ht="13.8" x14ac:dyDescent="0.3">
      <c r="E2502" s="19"/>
    </row>
    <row r="2503" spans="5:5" s="22" customFormat="1" ht="13.8" x14ac:dyDescent="0.3">
      <c r="E2503" s="19"/>
    </row>
    <row r="2504" spans="5:5" s="22" customFormat="1" ht="13.8" x14ac:dyDescent="0.3">
      <c r="E2504" s="19"/>
    </row>
    <row r="2505" spans="5:5" s="22" customFormat="1" ht="13.8" x14ac:dyDescent="0.3">
      <c r="E2505" s="19"/>
    </row>
    <row r="2506" spans="5:5" s="22" customFormat="1" ht="13.8" x14ac:dyDescent="0.3">
      <c r="E2506" s="19"/>
    </row>
    <row r="2507" spans="5:5" s="22" customFormat="1" ht="13.8" x14ac:dyDescent="0.3">
      <c r="E2507" s="19"/>
    </row>
    <row r="2508" spans="5:5" s="22" customFormat="1" ht="13.8" x14ac:dyDescent="0.3">
      <c r="E2508" s="19"/>
    </row>
    <row r="2509" spans="5:5" s="22" customFormat="1" ht="13.8" x14ac:dyDescent="0.3">
      <c r="E2509" s="19"/>
    </row>
    <row r="2510" spans="5:5" s="22" customFormat="1" ht="13.8" x14ac:dyDescent="0.3">
      <c r="E2510" s="19"/>
    </row>
    <row r="2511" spans="5:5" s="22" customFormat="1" ht="13.8" x14ac:dyDescent="0.3">
      <c r="E2511" s="19"/>
    </row>
    <row r="2512" spans="5:5" s="22" customFormat="1" ht="13.8" x14ac:dyDescent="0.3">
      <c r="E2512" s="19"/>
    </row>
    <row r="2513" spans="5:5" s="22" customFormat="1" ht="13.8" x14ac:dyDescent="0.3">
      <c r="E2513" s="19"/>
    </row>
    <row r="2514" spans="5:5" s="22" customFormat="1" ht="13.8" x14ac:dyDescent="0.3">
      <c r="E2514" s="19"/>
    </row>
    <row r="2515" spans="5:5" s="22" customFormat="1" ht="13.8" x14ac:dyDescent="0.3">
      <c r="E2515" s="19"/>
    </row>
    <row r="2516" spans="5:5" s="22" customFormat="1" ht="13.8" x14ac:dyDescent="0.3">
      <c r="E2516" s="19"/>
    </row>
    <row r="2517" spans="5:5" s="22" customFormat="1" ht="13.8" x14ac:dyDescent="0.3">
      <c r="E2517" s="19"/>
    </row>
    <row r="2518" spans="5:5" s="22" customFormat="1" ht="13.8" x14ac:dyDescent="0.3">
      <c r="E2518" s="19"/>
    </row>
    <row r="2519" spans="5:5" s="22" customFormat="1" ht="13.8" x14ac:dyDescent="0.3">
      <c r="E2519" s="19"/>
    </row>
    <row r="2520" spans="5:5" s="22" customFormat="1" ht="13.8" x14ac:dyDescent="0.3">
      <c r="E2520" s="19"/>
    </row>
    <row r="2521" spans="5:5" s="22" customFormat="1" ht="13.8" x14ac:dyDescent="0.3">
      <c r="E2521" s="19"/>
    </row>
    <row r="2522" spans="5:5" s="22" customFormat="1" ht="13.8" x14ac:dyDescent="0.3">
      <c r="E2522" s="19"/>
    </row>
    <row r="2523" spans="5:5" s="22" customFormat="1" ht="13.8" x14ac:dyDescent="0.3">
      <c r="E2523" s="19"/>
    </row>
    <row r="2524" spans="5:5" s="22" customFormat="1" ht="13.8" x14ac:dyDescent="0.3">
      <c r="E2524" s="19"/>
    </row>
    <row r="2525" spans="5:5" s="22" customFormat="1" ht="13.8" x14ac:dyDescent="0.3">
      <c r="E2525" s="19"/>
    </row>
    <row r="2526" spans="5:5" s="22" customFormat="1" ht="13.8" x14ac:dyDescent="0.3">
      <c r="E2526" s="19"/>
    </row>
    <row r="2527" spans="5:5" s="22" customFormat="1" ht="13.8" x14ac:dyDescent="0.3">
      <c r="E2527" s="19"/>
    </row>
    <row r="2528" spans="5:5" s="22" customFormat="1" ht="13.8" x14ac:dyDescent="0.3">
      <c r="E2528" s="19"/>
    </row>
    <row r="2529" spans="5:5" s="22" customFormat="1" ht="13.8" x14ac:dyDescent="0.3">
      <c r="E2529" s="19"/>
    </row>
    <row r="2530" spans="5:5" s="22" customFormat="1" ht="13.8" x14ac:dyDescent="0.3">
      <c r="E2530" s="19"/>
    </row>
    <row r="2531" spans="5:5" s="22" customFormat="1" ht="13.8" x14ac:dyDescent="0.3">
      <c r="E2531" s="19"/>
    </row>
    <row r="2532" spans="5:5" s="22" customFormat="1" ht="13.8" x14ac:dyDescent="0.3">
      <c r="E2532" s="19"/>
    </row>
    <row r="2533" spans="5:5" s="22" customFormat="1" ht="13.8" x14ac:dyDescent="0.3">
      <c r="E2533" s="19"/>
    </row>
    <row r="2534" spans="5:5" s="22" customFormat="1" ht="13.8" x14ac:dyDescent="0.3">
      <c r="E2534" s="19"/>
    </row>
    <row r="2535" spans="5:5" s="22" customFormat="1" ht="13.8" x14ac:dyDescent="0.3">
      <c r="E2535" s="19"/>
    </row>
    <row r="2536" spans="5:5" s="22" customFormat="1" ht="13.8" x14ac:dyDescent="0.3">
      <c r="E2536" s="19"/>
    </row>
    <row r="2537" spans="5:5" s="22" customFormat="1" ht="13.8" x14ac:dyDescent="0.3">
      <c r="E2537" s="19"/>
    </row>
    <row r="2538" spans="5:5" s="22" customFormat="1" ht="13.8" x14ac:dyDescent="0.3">
      <c r="E2538" s="19"/>
    </row>
    <row r="2539" spans="5:5" s="22" customFormat="1" ht="13.8" x14ac:dyDescent="0.3">
      <c r="E2539" s="19"/>
    </row>
    <row r="2540" spans="5:5" s="22" customFormat="1" ht="13.8" x14ac:dyDescent="0.3">
      <c r="E2540" s="19"/>
    </row>
    <row r="2541" spans="5:5" s="22" customFormat="1" ht="13.8" x14ac:dyDescent="0.3">
      <c r="E2541" s="19"/>
    </row>
    <row r="2542" spans="5:5" s="22" customFormat="1" ht="13.8" x14ac:dyDescent="0.3">
      <c r="E2542" s="19"/>
    </row>
    <row r="2543" spans="5:5" s="22" customFormat="1" ht="13.8" x14ac:dyDescent="0.3">
      <c r="E2543" s="19"/>
    </row>
    <row r="2544" spans="5:5" s="22" customFormat="1" ht="13.8" x14ac:dyDescent="0.3">
      <c r="E2544" s="19"/>
    </row>
    <row r="2545" spans="5:5" s="22" customFormat="1" ht="13.8" x14ac:dyDescent="0.3">
      <c r="E2545" s="19"/>
    </row>
    <row r="2546" spans="5:5" s="22" customFormat="1" ht="13.8" x14ac:dyDescent="0.3">
      <c r="E2546" s="19"/>
    </row>
    <row r="2547" spans="5:5" s="22" customFormat="1" ht="13.8" x14ac:dyDescent="0.3">
      <c r="E2547" s="19"/>
    </row>
    <row r="2548" spans="5:5" s="22" customFormat="1" ht="13.8" x14ac:dyDescent="0.3">
      <c r="E2548" s="19"/>
    </row>
    <row r="2549" spans="5:5" s="22" customFormat="1" ht="13.8" x14ac:dyDescent="0.3">
      <c r="E2549" s="19"/>
    </row>
    <row r="2550" spans="5:5" s="22" customFormat="1" ht="13.8" x14ac:dyDescent="0.3">
      <c r="E2550" s="19"/>
    </row>
    <row r="2551" spans="5:5" s="22" customFormat="1" ht="13.8" x14ac:dyDescent="0.3">
      <c r="E2551" s="19"/>
    </row>
    <row r="2552" spans="5:5" s="22" customFormat="1" ht="13.8" x14ac:dyDescent="0.3">
      <c r="E2552" s="19"/>
    </row>
    <row r="2553" spans="5:5" s="22" customFormat="1" ht="13.8" x14ac:dyDescent="0.3">
      <c r="E2553" s="19"/>
    </row>
    <row r="2554" spans="5:5" s="22" customFormat="1" ht="13.8" x14ac:dyDescent="0.3">
      <c r="E2554" s="19"/>
    </row>
    <row r="2555" spans="5:5" s="22" customFormat="1" ht="13.8" x14ac:dyDescent="0.3">
      <c r="E2555" s="19"/>
    </row>
    <row r="2556" spans="5:5" s="22" customFormat="1" ht="13.8" x14ac:dyDescent="0.3">
      <c r="E2556" s="19"/>
    </row>
    <row r="2557" spans="5:5" s="22" customFormat="1" ht="13.8" x14ac:dyDescent="0.3">
      <c r="E2557" s="19"/>
    </row>
    <row r="2558" spans="5:5" s="22" customFormat="1" ht="13.8" x14ac:dyDescent="0.3">
      <c r="E2558" s="19"/>
    </row>
    <row r="2559" spans="5:5" s="22" customFormat="1" ht="13.8" x14ac:dyDescent="0.3">
      <c r="E2559" s="19"/>
    </row>
    <row r="2560" spans="5:5" s="22" customFormat="1" ht="13.8" x14ac:dyDescent="0.3">
      <c r="E2560" s="19"/>
    </row>
    <row r="2561" spans="5:5" s="22" customFormat="1" ht="13.8" x14ac:dyDescent="0.3">
      <c r="E2561" s="19"/>
    </row>
    <row r="2562" spans="5:5" s="22" customFormat="1" ht="13.8" x14ac:dyDescent="0.3">
      <c r="E2562" s="19"/>
    </row>
    <row r="2563" spans="5:5" s="22" customFormat="1" ht="13.8" x14ac:dyDescent="0.3">
      <c r="E2563" s="19"/>
    </row>
    <row r="2564" spans="5:5" s="22" customFormat="1" ht="13.8" x14ac:dyDescent="0.3">
      <c r="E2564" s="19"/>
    </row>
    <row r="2565" spans="5:5" s="22" customFormat="1" ht="13.8" x14ac:dyDescent="0.3">
      <c r="E2565" s="19"/>
    </row>
    <row r="2566" spans="5:5" s="22" customFormat="1" ht="13.8" x14ac:dyDescent="0.3">
      <c r="E2566" s="19"/>
    </row>
    <row r="2567" spans="5:5" s="22" customFormat="1" ht="13.8" x14ac:dyDescent="0.3">
      <c r="E2567" s="19"/>
    </row>
    <row r="2568" spans="5:5" s="22" customFormat="1" ht="13.8" x14ac:dyDescent="0.3">
      <c r="E2568" s="19"/>
    </row>
    <row r="2569" spans="5:5" s="22" customFormat="1" ht="13.8" x14ac:dyDescent="0.3">
      <c r="E2569" s="19"/>
    </row>
    <row r="2570" spans="5:5" s="22" customFormat="1" ht="13.8" x14ac:dyDescent="0.3">
      <c r="E2570" s="19"/>
    </row>
    <row r="2571" spans="5:5" s="22" customFormat="1" ht="13.8" x14ac:dyDescent="0.3">
      <c r="E2571" s="19"/>
    </row>
    <row r="2572" spans="5:5" s="22" customFormat="1" ht="13.8" x14ac:dyDescent="0.3">
      <c r="E2572" s="19"/>
    </row>
    <row r="2573" spans="5:5" s="22" customFormat="1" ht="13.8" x14ac:dyDescent="0.3">
      <c r="E2573" s="19"/>
    </row>
    <row r="2574" spans="5:5" s="22" customFormat="1" ht="13.8" x14ac:dyDescent="0.3">
      <c r="E2574" s="19"/>
    </row>
    <row r="2575" spans="5:5" s="22" customFormat="1" ht="13.8" x14ac:dyDescent="0.3">
      <c r="E2575" s="19"/>
    </row>
    <row r="2576" spans="5:5" s="22" customFormat="1" ht="13.8" x14ac:dyDescent="0.3">
      <c r="E2576" s="19"/>
    </row>
    <row r="2577" spans="5:5" s="22" customFormat="1" ht="13.8" x14ac:dyDescent="0.3">
      <c r="E2577" s="19"/>
    </row>
    <row r="2578" spans="5:5" s="22" customFormat="1" ht="13.8" x14ac:dyDescent="0.3">
      <c r="E2578" s="19"/>
    </row>
    <row r="2579" spans="5:5" s="22" customFormat="1" ht="13.8" x14ac:dyDescent="0.3">
      <c r="E2579" s="19"/>
    </row>
    <row r="2580" spans="5:5" s="22" customFormat="1" ht="13.8" x14ac:dyDescent="0.3">
      <c r="E2580" s="19"/>
    </row>
    <row r="2581" spans="5:5" s="22" customFormat="1" ht="13.8" x14ac:dyDescent="0.3">
      <c r="E2581" s="19"/>
    </row>
    <row r="2582" spans="5:5" s="22" customFormat="1" ht="13.8" x14ac:dyDescent="0.3">
      <c r="E2582" s="19"/>
    </row>
    <row r="2583" spans="5:5" s="22" customFormat="1" ht="13.8" x14ac:dyDescent="0.3">
      <c r="E2583" s="19"/>
    </row>
    <row r="2584" spans="5:5" s="22" customFormat="1" ht="13.8" x14ac:dyDescent="0.3">
      <c r="E2584" s="19"/>
    </row>
    <row r="2585" spans="5:5" s="22" customFormat="1" ht="13.8" x14ac:dyDescent="0.3">
      <c r="E2585" s="19"/>
    </row>
    <row r="2586" spans="5:5" s="22" customFormat="1" ht="13.8" x14ac:dyDescent="0.3">
      <c r="E2586" s="19"/>
    </row>
    <row r="2587" spans="5:5" s="22" customFormat="1" ht="13.8" x14ac:dyDescent="0.3">
      <c r="E2587" s="19"/>
    </row>
    <row r="2588" spans="5:5" s="22" customFormat="1" ht="13.8" x14ac:dyDescent="0.3">
      <c r="E2588" s="19"/>
    </row>
    <row r="2589" spans="5:5" s="22" customFormat="1" ht="13.8" x14ac:dyDescent="0.3">
      <c r="E2589" s="19"/>
    </row>
    <row r="2590" spans="5:5" s="22" customFormat="1" ht="13.8" x14ac:dyDescent="0.3">
      <c r="E2590" s="19"/>
    </row>
    <row r="2591" spans="5:5" s="22" customFormat="1" ht="13.8" x14ac:dyDescent="0.3">
      <c r="E2591" s="19"/>
    </row>
    <row r="2592" spans="5:5" s="22" customFormat="1" ht="13.8" x14ac:dyDescent="0.3">
      <c r="E2592" s="19"/>
    </row>
    <row r="2593" spans="5:5" s="22" customFormat="1" ht="13.8" x14ac:dyDescent="0.3">
      <c r="E2593" s="19"/>
    </row>
    <row r="2594" spans="5:5" s="22" customFormat="1" ht="13.8" x14ac:dyDescent="0.3">
      <c r="E2594" s="19"/>
    </row>
    <row r="2595" spans="5:5" s="22" customFormat="1" ht="13.8" x14ac:dyDescent="0.3">
      <c r="E2595" s="19"/>
    </row>
    <row r="2596" spans="5:5" s="22" customFormat="1" ht="13.8" x14ac:dyDescent="0.3">
      <c r="E2596" s="19"/>
    </row>
    <row r="2597" spans="5:5" s="22" customFormat="1" ht="13.8" x14ac:dyDescent="0.3">
      <c r="E2597" s="19"/>
    </row>
    <row r="2598" spans="5:5" s="22" customFormat="1" ht="13.8" x14ac:dyDescent="0.3">
      <c r="E2598" s="19"/>
    </row>
    <row r="2599" spans="5:5" s="22" customFormat="1" ht="13.8" x14ac:dyDescent="0.3">
      <c r="E2599" s="19"/>
    </row>
    <row r="2600" spans="5:5" s="22" customFormat="1" ht="13.8" x14ac:dyDescent="0.3">
      <c r="E2600" s="19"/>
    </row>
    <row r="2601" spans="5:5" s="22" customFormat="1" ht="13.8" x14ac:dyDescent="0.3">
      <c r="E2601" s="19"/>
    </row>
    <row r="2602" spans="5:5" s="22" customFormat="1" ht="13.8" x14ac:dyDescent="0.3">
      <c r="E2602" s="19"/>
    </row>
    <row r="2603" spans="5:5" s="22" customFormat="1" ht="13.8" x14ac:dyDescent="0.3">
      <c r="E2603" s="19"/>
    </row>
    <row r="2604" spans="5:5" s="22" customFormat="1" ht="13.8" x14ac:dyDescent="0.3">
      <c r="E2604" s="19"/>
    </row>
    <row r="2605" spans="5:5" s="22" customFormat="1" ht="13.8" x14ac:dyDescent="0.3">
      <c r="E2605" s="19"/>
    </row>
    <row r="2606" spans="5:5" s="22" customFormat="1" ht="13.8" x14ac:dyDescent="0.3">
      <c r="E2606" s="19"/>
    </row>
    <row r="2607" spans="5:5" s="22" customFormat="1" ht="13.8" x14ac:dyDescent="0.3">
      <c r="E2607" s="19"/>
    </row>
    <row r="2608" spans="5:5" s="22" customFormat="1" ht="13.8" x14ac:dyDescent="0.3">
      <c r="E2608" s="19"/>
    </row>
    <row r="2609" spans="5:5" s="22" customFormat="1" ht="13.8" x14ac:dyDescent="0.3">
      <c r="E2609" s="19"/>
    </row>
    <row r="2610" spans="5:5" s="22" customFormat="1" ht="13.8" x14ac:dyDescent="0.3">
      <c r="E2610" s="19"/>
    </row>
    <row r="2611" spans="5:5" s="22" customFormat="1" ht="13.8" x14ac:dyDescent="0.3">
      <c r="E2611" s="19"/>
    </row>
    <row r="2612" spans="5:5" s="22" customFormat="1" ht="13.8" x14ac:dyDescent="0.3">
      <c r="E2612" s="19"/>
    </row>
    <row r="2613" spans="5:5" s="22" customFormat="1" ht="13.8" x14ac:dyDescent="0.3">
      <c r="E2613" s="19"/>
    </row>
    <row r="2614" spans="5:5" s="22" customFormat="1" ht="13.8" x14ac:dyDescent="0.3">
      <c r="E2614" s="19"/>
    </row>
    <row r="2615" spans="5:5" s="22" customFormat="1" ht="13.8" x14ac:dyDescent="0.3">
      <c r="E2615" s="19"/>
    </row>
    <row r="2616" spans="5:5" s="22" customFormat="1" ht="13.8" x14ac:dyDescent="0.3">
      <c r="E2616" s="19"/>
    </row>
    <row r="2617" spans="5:5" s="22" customFormat="1" ht="13.8" x14ac:dyDescent="0.3">
      <c r="E2617" s="19"/>
    </row>
    <row r="2618" spans="5:5" s="22" customFormat="1" ht="13.8" x14ac:dyDescent="0.3">
      <c r="E2618" s="19"/>
    </row>
    <row r="2619" spans="5:5" s="22" customFormat="1" ht="13.8" x14ac:dyDescent="0.3">
      <c r="E2619" s="19"/>
    </row>
    <row r="2620" spans="5:5" s="22" customFormat="1" ht="13.8" x14ac:dyDescent="0.3">
      <c r="E2620" s="19"/>
    </row>
    <row r="2621" spans="5:5" s="22" customFormat="1" ht="13.8" x14ac:dyDescent="0.3">
      <c r="E2621" s="19"/>
    </row>
    <row r="2622" spans="5:5" s="22" customFormat="1" ht="13.8" x14ac:dyDescent="0.3">
      <c r="E2622" s="19"/>
    </row>
    <row r="2623" spans="5:5" s="22" customFormat="1" ht="13.8" x14ac:dyDescent="0.3">
      <c r="E2623" s="19"/>
    </row>
    <row r="2624" spans="5:5" s="22" customFormat="1" ht="13.8" x14ac:dyDescent="0.3">
      <c r="E2624" s="19"/>
    </row>
    <row r="2625" spans="5:5" s="22" customFormat="1" ht="13.8" x14ac:dyDescent="0.3">
      <c r="E2625" s="19"/>
    </row>
    <row r="2626" spans="5:5" s="22" customFormat="1" ht="13.8" x14ac:dyDescent="0.3">
      <c r="E2626" s="19"/>
    </row>
    <row r="2627" spans="5:5" s="22" customFormat="1" ht="13.8" x14ac:dyDescent="0.3">
      <c r="E2627" s="19"/>
    </row>
    <row r="2628" spans="5:5" s="22" customFormat="1" ht="13.8" x14ac:dyDescent="0.3">
      <c r="E2628" s="19"/>
    </row>
    <row r="2629" spans="5:5" s="22" customFormat="1" ht="13.8" x14ac:dyDescent="0.3">
      <c r="E2629" s="19"/>
    </row>
    <row r="2630" spans="5:5" s="22" customFormat="1" ht="13.8" x14ac:dyDescent="0.3">
      <c r="E2630" s="19"/>
    </row>
    <row r="2631" spans="5:5" s="22" customFormat="1" ht="13.8" x14ac:dyDescent="0.3">
      <c r="E2631" s="19"/>
    </row>
    <row r="2632" spans="5:5" s="22" customFormat="1" ht="13.8" x14ac:dyDescent="0.3">
      <c r="E2632" s="19"/>
    </row>
    <row r="2633" spans="5:5" s="22" customFormat="1" ht="13.8" x14ac:dyDescent="0.3">
      <c r="E2633" s="19"/>
    </row>
    <row r="2634" spans="5:5" s="22" customFormat="1" ht="13.8" x14ac:dyDescent="0.3">
      <c r="E2634" s="19"/>
    </row>
    <row r="2635" spans="5:5" s="22" customFormat="1" ht="13.8" x14ac:dyDescent="0.3">
      <c r="E2635" s="19"/>
    </row>
    <row r="2636" spans="5:5" s="22" customFormat="1" ht="13.8" x14ac:dyDescent="0.3">
      <c r="E2636" s="19"/>
    </row>
    <row r="2637" spans="5:5" s="22" customFormat="1" ht="13.8" x14ac:dyDescent="0.3">
      <c r="E2637" s="19"/>
    </row>
    <row r="2638" spans="5:5" s="22" customFormat="1" ht="13.8" x14ac:dyDescent="0.3">
      <c r="E2638" s="19"/>
    </row>
    <row r="2639" spans="5:5" s="22" customFormat="1" ht="13.8" x14ac:dyDescent="0.3">
      <c r="E2639" s="19"/>
    </row>
    <row r="2640" spans="5:5" s="22" customFormat="1" ht="13.8" x14ac:dyDescent="0.3">
      <c r="E2640" s="19"/>
    </row>
    <row r="2641" spans="5:5" s="22" customFormat="1" ht="13.8" x14ac:dyDescent="0.3">
      <c r="E2641" s="19"/>
    </row>
    <row r="2642" spans="5:5" s="22" customFormat="1" ht="13.8" x14ac:dyDescent="0.3">
      <c r="E2642" s="19"/>
    </row>
    <row r="2643" spans="5:5" s="22" customFormat="1" ht="13.8" x14ac:dyDescent="0.3">
      <c r="E2643" s="19"/>
    </row>
    <row r="2644" spans="5:5" s="22" customFormat="1" ht="13.8" x14ac:dyDescent="0.3">
      <c r="E2644" s="19"/>
    </row>
    <row r="2645" spans="5:5" s="22" customFormat="1" ht="13.8" x14ac:dyDescent="0.3">
      <c r="E2645" s="19"/>
    </row>
    <row r="2646" spans="5:5" s="22" customFormat="1" ht="13.8" x14ac:dyDescent="0.3">
      <c r="E2646" s="19"/>
    </row>
    <row r="2647" spans="5:5" s="22" customFormat="1" ht="13.8" x14ac:dyDescent="0.3">
      <c r="E2647" s="19"/>
    </row>
    <row r="2648" spans="5:5" s="22" customFormat="1" ht="13.8" x14ac:dyDescent="0.3">
      <c r="E2648" s="19"/>
    </row>
    <row r="2649" spans="5:5" s="22" customFormat="1" ht="13.8" x14ac:dyDescent="0.3">
      <c r="E2649" s="19"/>
    </row>
    <row r="2650" spans="5:5" s="22" customFormat="1" ht="13.8" x14ac:dyDescent="0.3">
      <c r="E2650" s="19"/>
    </row>
    <row r="2651" spans="5:5" s="22" customFormat="1" ht="13.8" x14ac:dyDescent="0.3">
      <c r="E2651" s="19"/>
    </row>
    <row r="2652" spans="5:5" s="22" customFormat="1" ht="13.8" x14ac:dyDescent="0.3">
      <c r="E2652" s="19"/>
    </row>
    <row r="2653" spans="5:5" s="22" customFormat="1" ht="13.8" x14ac:dyDescent="0.3">
      <c r="E2653" s="19"/>
    </row>
    <row r="2654" spans="5:5" s="22" customFormat="1" ht="13.8" x14ac:dyDescent="0.3">
      <c r="E2654" s="19"/>
    </row>
    <row r="2655" spans="5:5" s="22" customFormat="1" ht="13.8" x14ac:dyDescent="0.3">
      <c r="E2655" s="19"/>
    </row>
    <row r="2656" spans="5:5" s="22" customFormat="1" ht="13.8" x14ac:dyDescent="0.3">
      <c r="E2656" s="19"/>
    </row>
    <row r="2657" spans="5:5" s="22" customFormat="1" ht="13.8" x14ac:dyDescent="0.3">
      <c r="E2657" s="19"/>
    </row>
    <row r="2658" spans="5:5" s="22" customFormat="1" ht="13.8" x14ac:dyDescent="0.3">
      <c r="E2658" s="19"/>
    </row>
    <row r="2659" spans="5:5" s="22" customFormat="1" ht="13.8" x14ac:dyDescent="0.3">
      <c r="E2659" s="19"/>
    </row>
    <row r="2660" spans="5:5" s="22" customFormat="1" ht="13.8" x14ac:dyDescent="0.3">
      <c r="E2660" s="19"/>
    </row>
    <row r="2661" spans="5:5" s="22" customFormat="1" ht="13.8" x14ac:dyDescent="0.3">
      <c r="E2661" s="19"/>
    </row>
    <row r="2662" spans="5:5" s="22" customFormat="1" ht="13.8" x14ac:dyDescent="0.3">
      <c r="E2662" s="19"/>
    </row>
    <row r="2663" spans="5:5" s="22" customFormat="1" ht="13.8" x14ac:dyDescent="0.3">
      <c r="E2663" s="19"/>
    </row>
    <row r="2664" spans="5:5" s="22" customFormat="1" ht="13.8" x14ac:dyDescent="0.3">
      <c r="E2664" s="19"/>
    </row>
    <row r="2665" spans="5:5" s="22" customFormat="1" ht="13.8" x14ac:dyDescent="0.3">
      <c r="E2665" s="19"/>
    </row>
    <row r="2666" spans="5:5" s="22" customFormat="1" ht="13.8" x14ac:dyDescent="0.3">
      <c r="E2666" s="19"/>
    </row>
    <row r="2667" spans="5:5" s="22" customFormat="1" ht="13.8" x14ac:dyDescent="0.3">
      <c r="E2667" s="19"/>
    </row>
    <row r="2668" spans="5:5" s="22" customFormat="1" ht="13.8" x14ac:dyDescent="0.3">
      <c r="E2668" s="19"/>
    </row>
    <row r="2669" spans="5:5" s="22" customFormat="1" ht="13.8" x14ac:dyDescent="0.3">
      <c r="E2669" s="19"/>
    </row>
    <row r="2670" spans="5:5" s="22" customFormat="1" ht="13.8" x14ac:dyDescent="0.3">
      <c r="E2670" s="19"/>
    </row>
    <row r="2671" spans="5:5" s="22" customFormat="1" ht="13.8" x14ac:dyDescent="0.3">
      <c r="E2671" s="19"/>
    </row>
    <row r="2672" spans="5:5" s="22" customFormat="1" ht="13.8" x14ac:dyDescent="0.3">
      <c r="E2672" s="19"/>
    </row>
    <row r="2673" spans="5:5" s="22" customFormat="1" ht="13.8" x14ac:dyDescent="0.3">
      <c r="E2673" s="19"/>
    </row>
    <row r="2674" spans="5:5" s="22" customFormat="1" ht="13.8" x14ac:dyDescent="0.3">
      <c r="E2674" s="19"/>
    </row>
    <row r="2675" spans="5:5" s="22" customFormat="1" ht="13.8" x14ac:dyDescent="0.3">
      <c r="E2675" s="19"/>
    </row>
    <row r="2676" spans="5:5" s="22" customFormat="1" ht="13.8" x14ac:dyDescent="0.3">
      <c r="E2676" s="19"/>
    </row>
    <row r="2677" spans="5:5" s="22" customFormat="1" ht="13.8" x14ac:dyDescent="0.3">
      <c r="E2677" s="19"/>
    </row>
    <row r="2678" spans="5:5" s="22" customFormat="1" ht="13.8" x14ac:dyDescent="0.3">
      <c r="E2678" s="19"/>
    </row>
    <row r="2679" spans="5:5" s="22" customFormat="1" ht="13.8" x14ac:dyDescent="0.3">
      <c r="E2679" s="19"/>
    </row>
    <row r="2680" spans="5:5" s="22" customFormat="1" ht="13.8" x14ac:dyDescent="0.3">
      <c r="E2680" s="19"/>
    </row>
    <row r="2681" spans="5:5" s="22" customFormat="1" ht="13.8" x14ac:dyDescent="0.3">
      <c r="E2681" s="19"/>
    </row>
    <row r="2682" spans="5:5" s="22" customFormat="1" ht="13.8" x14ac:dyDescent="0.3">
      <c r="E2682" s="19"/>
    </row>
    <row r="2683" spans="5:5" s="22" customFormat="1" ht="13.8" x14ac:dyDescent="0.3">
      <c r="E2683" s="19"/>
    </row>
    <row r="2684" spans="5:5" s="22" customFormat="1" ht="13.8" x14ac:dyDescent="0.3">
      <c r="E2684" s="19"/>
    </row>
    <row r="2685" spans="5:5" s="22" customFormat="1" ht="13.8" x14ac:dyDescent="0.3">
      <c r="E2685" s="19"/>
    </row>
    <row r="2686" spans="5:5" s="22" customFormat="1" ht="13.8" x14ac:dyDescent="0.3">
      <c r="E2686" s="19"/>
    </row>
    <row r="2687" spans="5:5" s="22" customFormat="1" ht="13.8" x14ac:dyDescent="0.3">
      <c r="E2687" s="19"/>
    </row>
    <row r="2688" spans="5:5" s="22" customFormat="1" ht="13.8" x14ac:dyDescent="0.3">
      <c r="E2688" s="19"/>
    </row>
    <row r="2689" spans="5:5" s="22" customFormat="1" ht="13.8" x14ac:dyDescent="0.3">
      <c r="E2689" s="19"/>
    </row>
    <row r="2690" spans="5:5" s="22" customFormat="1" ht="13.8" x14ac:dyDescent="0.3">
      <c r="E2690" s="19"/>
    </row>
    <row r="2691" spans="5:5" s="22" customFormat="1" ht="13.8" x14ac:dyDescent="0.3">
      <c r="E2691" s="19"/>
    </row>
    <row r="2692" spans="5:5" s="22" customFormat="1" ht="13.8" x14ac:dyDescent="0.3">
      <c r="E2692" s="19"/>
    </row>
    <row r="2693" spans="5:5" s="22" customFormat="1" ht="13.8" x14ac:dyDescent="0.3">
      <c r="E2693" s="19"/>
    </row>
    <row r="2694" spans="5:5" s="22" customFormat="1" ht="13.8" x14ac:dyDescent="0.3">
      <c r="E2694" s="19"/>
    </row>
    <row r="2695" spans="5:5" s="22" customFormat="1" ht="13.8" x14ac:dyDescent="0.3">
      <c r="E2695" s="19"/>
    </row>
    <row r="2696" spans="5:5" s="22" customFormat="1" ht="13.8" x14ac:dyDescent="0.3">
      <c r="E2696" s="19"/>
    </row>
    <row r="2697" spans="5:5" s="22" customFormat="1" ht="13.8" x14ac:dyDescent="0.3">
      <c r="E2697" s="19"/>
    </row>
    <row r="2698" spans="5:5" s="22" customFormat="1" ht="13.8" x14ac:dyDescent="0.3">
      <c r="E2698" s="19"/>
    </row>
    <row r="2699" spans="5:5" s="22" customFormat="1" ht="13.8" x14ac:dyDescent="0.3">
      <c r="E2699" s="19"/>
    </row>
    <row r="2700" spans="5:5" s="22" customFormat="1" ht="13.8" x14ac:dyDescent="0.3">
      <c r="E2700" s="19"/>
    </row>
    <row r="2701" spans="5:5" s="22" customFormat="1" ht="13.8" x14ac:dyDescent="0.3">
      <c r="E2701" s="19"/>
    </row>
    <row r="2702" spans="5:5" s="22" customFormat="1" ht="13.8" x14ac:dyDescent="0.3">
      <c r="E2702" s="19"/>
    </row>
    <row r="2703" spans="5:5" s="22" customFormat="1" ht="13.8" x14ac:dyDescent="0.3">
      <c r="E2703" s="19"/>
    </row>
    <row r="2704" spans="5:5" s="22" customFormat="1" ht="13.8" x14ac:dyDescent="0.3">
      <c r="E2704" s="19"/>
    </row>
    <row r="2705" spans="5:5" s="22" customFormat="1" ht="13.8" x14ac:dyDescent="0.3">
      <c r="E2705" s="19"/>
    </row>
    <row r="2706" spans="5:5" s="22" customFormat="1" ht="13.8" x14ac:dyDescent="0.3">
      <c r="E2706" s="19"/>
    </row>
    <row r="2707" spans="5:5" s="22" customFormat="1" ht="13.8" x14ac:dyDescent="0.3">
      <c r="E2707" s="19"/>
    </row>
    <row r="2708" spans="5:5" s="22" customFormat="1" ht="13.8" x14ac:dyDescent="0.3">
      <c r="E2708" s="19"/>
    </row>
    <row r="2709" spans="5:5" s="22" customFormat="1" ht="13.8" x14ac:dyDescent="0.3">
      <c r="E2709" s="19"/>
    </row>
    <row r="2710" spans="5:5" s="22" customFormat="1" ht="13.8" x14ac:dyDescent="0.3">
      <c r="E2710" s="19"/>
    </row>
    <row r="2711" spans="5:5" s="22" customFormat="1" ht="13.8" x14ac:dyDescent="0.3">
      <c r="E2711" s="19"/>
    </row>
    <row r="2712" spans="5:5" s="22" customFormat="1" ht="13.8" x14ac:dyDescent="0.3">
      <c r="E2712" s="19"/>
    </row>
    <row r="2713" spans="5:5" s="22" customFormat="1" ht="13.8" x14ac:dyDescent="0.3">
      <c r="E2713" s="19"/>
    </row>
    <row r="2714" spans="5:5" s="22" customFormat="1" ht="13.8" x14ac:dyDescent="0.3">
      <c r="E2714" s="19"/>
    </row>
    <row r="2715" spans="5:5" s="22" customFormat="1" ht="13.8" x14ac:dyDescent="0.3">
      <c r="E2715" s="19"/>
    </row>
    <row r="2716" spans="5:5" s="22" customFormat="1" ht="13.8" x14ac:dyDescent="0.3">
      <c r="E2716" s="19"/>
    </row>
    <row r="2717" spans="5:5" s="22" customFormat="1" ht="13.8" x14ac:dyDescent="0.3">
      <c r="E2717" s="19"/>
    </row>
    <row r="2718" spans="5:5" s="22" customFormat="1" ht="13.8" x14ac:dyDescent="0.3">
      <c r="E2718" s="19"/>
    </row>
    <row r="2719" spans="5:5" s="22" customFormat="1" ht="13.8" x14ac:dyDescent="0.3">
      <c r="E2719" s="19"/>
    </row>
    <row r="2720" spans="5:5" s="22" customFormat="1" ht="13.8" x14ac:dyDescent="0.3">
      <c r="E2720" s="19"/>
    </row>
    <row r="2721" spans="5:5" s="22" customFormat="1" ht="13.8" x14ac:dyDescent="0.3">
      <c r="E2721" s="19"/>
    </row>
    <row r="2722" spans="5:5" s="22" customFormat="1" ht="13.8" x14ac:dyDescent="0.3">
      <c r="E2722" s="19"/>
    </row>
    <row r="2723" spans="5:5" s="22" customFormat="1" ht="13.8" x14ac:dyDescent="0.3">
      <c r="E2723" s="19"/>
    </row>
    <row r="2724" spans="5:5" s="22" customFormat="1" ht="13.8" x14ac:dyDescent="0.3">
      <c r="E2724" s="19"/>
    </row>
    <row r="2725" spans="5:5" s="22" customFormat="1" ht="13.8" x14ac:dyDescent="0.3">
      <c r="E2725" s="19"/>
    </row>
    <row r="2726" spans="5:5" s="22" customFormat="1" ht="13.8" x14ac:dyDescent="0.3">
      <c r="E2726" s="19"/>
    </row>
    <row r="2727" spans="5:5" s="22" customFormat="1" ht="13.8" x14ac:dyDescent="0.3">
      <c r="E2727" s="19"/>
    </row>
    <row r="2728" spans="5:5" s="22" customFormat="1" ht="13.8" x14ac:dyDescent="0.3">
      <c r="E2728" s="19"/>
    </row>
    <row r="2729" spans="5:5" s="22" customFormat="1" ht="13.8" x14ac:dyDescent="0.3">
      <c r="E2729" s="19"/>
    </row>
    <row r="2730" spans="5:5" s="22" customFormat="1" ht="13.8" x14ac:dyDescent="0.3">
      <c r="E2730" s="19"/>
    </row>
    <row r="2731" spans="5:5" s="22" customFormat="1" ht="13.8" x14ac:dyDescent="0.3">
      <c r="E2731" s="19"/>
    </row>
    <row r="2732" spans="5:5" s="22" customFormat="1" ht="13.8" x14ac:dyDescent="0.3">
      <c r="E2732" s="19"/>
    </row>
    <row r="2733" spans="5:5" s="22" customFormat="1" ht="13.8" x14ac:dyDescent="0.3">
      <c r="E2733" s="19"/>
    </row>
    <row r="2734" spans="5:5" s="22" customFormat="1" ht="13.8" x14ac:dyDescent="0.3">
      <c r="E2734" s="19"/>
    </row>
    <row r="2735" spans="5:5" s="22" customFormat="1" ht="13.8" x14ac:dyDescent="0.3">
      <c r="E2735" s="19"/>
    </row>
    <row r="2736" spans="5:5" s="22" customFormat="1" ht="13.8" x14ac:dyDescent="0.3">
      <c r="E2736" s="19"/>
    </row>
    <row r="2737" spans="5:5" s="22" customFormat="1" ht="13.8" x14ac:dyDescent="0.3">
      <c r="E2737" s="19"/>
    </row>
    <row r="2738" spans="5:5" s="22" customFormat="1" ht="13.8" x14ac:dyDescent="0.3">
      <c r="E2738" s="19"/>
    </row>
    <row r="2739" spans="5:5" s="22" customFormat="1" ht="13.8" x14ac:dyDescent="0.3">
      <c r="E2739" s="19"/>
    </row>
    <row r="2740" spans="5:5" s="22" customFormat="1" ht="13.8" x14ac:dyDescent="0.3">
      <c r="E2740" s="19"/>
    </row>
    <row r="2741" spans="5:5" s="22" customFormat="1" ht="13.8" x14ac:dyDescent="0.3">
      <c r="E2741" s="19"/>
    </row>
    <row r="2742" spans="5:5" s="22" customFormat="1" ht="13.8" x14ac:dyDescent="0.3">
      <c r="E2742" s="19"/>
    </row>
    <row r="2743" spans="5:5" s="22" customFormat="1" ht="13.8" x14ac:dyDescent="0.3">
      <c r="E2743" s="19"/>
    </row>
    <row r="2744" spans="5:5" s="22" customFormat="1" ht="13.8" x14ac:dyDescent="0.3">
      <c r="E2744" s="19"/>
    </row>
    <row r="2745" spans="5:5" s="22" customFormat="1" ht="13.8" x14ac:dyDescent="0.3">
      <c r="E2745" s="19"/>
    </row>
    <row r="2746" spans="5:5" s="22" customFormat="1" ht="13.8" x14ac:dyDescent="0.3">
      <c r="E2746" s="19"/>
    </row>
    <row r="2747" spans="5:5" s="22" customFormat="1" ht="13.8" x14ac:dyDescent="0.3">
      <c r="E2747" s="19"/>
    </row>
    <row r="2748" spans="5:5" s="22" customFormat="1" ht="13.8" x14ac:dyDescent="0.3">
      <c r="E2748" s="19"/>
    </row>
    <row r="2749" spans="5:5" s="22" customFormat="1" ht="13.8" x14ac:dyDescent="0.3">
      <c r="E2749" s="19"/>
    </row>
    <row r="2750" spans="5:5" s="22" customFormat="1" ht="13.8" x14ac:dyDescent="0.3">
      <c r="E2750" s="19"/>
    </row>
    <row r="2751" spans="5:5" s="22" customFormat="1" ht="13.8" x14ac:dyDescent="0.3">
      <c r="E2751" s="19"/>
    </row>
    <row r="2752" spans="5:5" s="22" customFormat="1" ht="13.8" x14ac:dyDescent="0.3">
      <c r="E2752" s="19"/>
    </row>
    <row r="2753" spans="5:5" s="22" customFormat="1" ht="13.8" x14ac:dyDescent="0.3">
      <c r="E2753" s="19"/>
    </row>
    <row r="2754" spans="5:5" s="22" customFormat="1" ht="13.8" x14ac:dyDescent="0.3">
      <c r="E2754" s="19"/>
    </row>
    <row r="2755" spans="5:5" s="22" customFormat="1" ht="13.8" x14ac:dyDescent="0.3">
      <c r="E2755" s="19"/>
    </row>
    <row r="2756" spans="5:5" s="22" customFormat="1" ht="13.8" x14ac:dyDescent="0.3">
      <c r="E2756" s="19"/>
    </row>
    <row r="2757" spans="5:5" s="22" customFormat="1" ht="13.8" x14ac:dyDescent="0.3">
      <c r="E2757" s="19"/>
    </row>
    <row r="2758" spans="5:5" s="22" customFormat="1" ht="13.8" x14ac:dyDescent="0.3">
      <c r="E2758" s="19"/>
    </row>
    <row r="2759" spans="5:5" s="22" customFormat="1" ht="13.8" x14ac:dyDescent="0.3">
      <c r="E2759" s="19"/>
    </row>
    <row r="2760" spans="5:5" s="22" customFormat="1" ht="13.8" x14ac:dyDescent="0.3">
      <c r="E2760" s="19"/>
    </row>
    <row r="2761" spans="5:5" s="22" customFormat="1" ht="13.8" x14ac:dyDescent="0.3">
      <c r="E2761" s="19"/>
    </row>
    <row r="2762" spans="5:5" s="22" customFormat="1" ht="13.8" x14ac:dyDescent="0.3">
      <c r="E2762" s="19"/>
    </row>
    <row r="2763" spans="5:5" s="22" customFormat="1" ht="13.8" x14ac:dyDescent="0.3">
      <c r="E2763" s="19"/>
    </row>
    <row r="2764" spans="5:5" s="22" customFormat="1" ht="13.8" x14ac:dyDescent="0.3">
      <c r="E2764" s="19"/>
    </row>
    <row r="2765" spans="5:5" s="22" customFormat="1" ht="13.8" x14ac:dyDescent="0.3">
      <c r="E2765" s="19"/>
    </row>
    <row r="2766" spans="5:5" s="22" customFormat="1" ht="13.8" x14ac:dyDescent="0.3">
      <c r="E2766" s="19"/>
    </row>
    <row r="2767" spans="5:5" s="22" customFormat="1" ht="13.8" x14ac:dyDescent="0.3">
      <c r="E2767" s="19"/>
    </row>
    <row r="2768" spans="5:5" s="22" customFormat="1" ht="13.8" x14ac:dyDescent="0.3">
      <c r="E2768" s="19"/>
    </row>
    <row r="2769" spans="5:5" s="22" customFormat="1" ht="13.8" x14ac:dyDescent="0.3">
      <c r="E2769" s="19"/>
    </row>
    <row r="2770" spans="5:5" s="22" customFormat="1" ht="13.8" x14ac:dyDescent="0.3">
      <c r="E2770" s="19"/>
    </row>
    <row r="2771" spans="5:5" s="22" customFormat="1" ht="13.8" x14ac:dyDescent="0.3">
      <c r="E2771" s="19"/>
    </row>
    <row r="2772" spans="5:5" s="22" customFormat="1" ht="13.8" x14ac:dyDescent="0.3">
      <c r="E2772" s="19"/>
    </row>
    <row r="2773" spans="5:5" s="22" customFormat="1" ht="13.8" x14ac:dyDescent="0.3">
      <c r="E2773" s="19"/>
    </row>
    <row r="2774" spans="5:5" s="22" customFormat="1" ht="13.8" x14ac:dyDescent="0.3">
      <c r="E2774" s="19"/>
    </row>
    <row r="2775" spans="5:5" s="22" customFormat="1" ht="13.8" x14ac:dyDescent="0.3">
      <c r="E2775" s="19"/>
    </row>
    <row r="2776" spans="5:5" s="22" customFormat="1" ht="13.8" x14ac:dyDescent="0.3">
      <c r="E2776" s="19"/>
    </row>
    <row r="2777" spans="5:5" s="22" customFormat="1" ht="13.8" x14ac:dyDescent="0.3">
      <c r="E2777" s="19"/>
    </row>
    <row r="2778" spans="5:5" s="22" customFormat="1" ht="13.8" x14ac:dyDescent="0.3">
      <c r="E2778" s="19"/>
    </row>
    <row r="2779" spans="5:5" s="22" customFormat="1" ht="13.8" x14ac:dyDescent="0.3">
      <c r="E2779" s="19"/>
    </row>
    <row r="2780" spans="5:5" s="22" customFormat="1" ht="13.8" x14ac:dyDescent="0.3">
      <c r="E2780" s="19"/>
    </row>
    <row r="2781" spans="5:5" s="22" customFormat="1" ht="13.8" x14ac:dyDescent="0.3">
      <c r="E2781" s="19"/>
    </row>
    <row r="2782" spans="5:5" s="22" customFormat="1" ht="13.8" x14ac:dyDescent="0.3">
      <c r="E2782" s="19"/>
    </row>
    <row r="2783" spans="5:5" s="22" customFormat="1" ht="13.8" x14ac:dyDescent="0.3">
      <c r="E2783" s="19"/>
    </row>
    <row r="2784" spans="5:5" s="22" customFormat="1" ht="13.8" x14ac:dyDescent="0.3">
      <c r="E2784" s="19"/>
    </row>
    <row r="2785" spans="5:5" s="22" customFormat="1" ht="13.8" x14ac:dyDescent="0.3">
      <c r="E2785" s="19"/>
    </row>
    <row r="2786" spans="5:5" s="22" customFormat="1" ht="13.8" x14ac:dyDescent="0.3">
      <c r="E2786" s="19"/>
    </row>
    <row r="2787" spans="5:5" s="22" customFormat="1" ht="13.8" x14ac:dyDescent="0.3">
      <c r="E2787" s="19"/>
    </row>
    <row r="2788" spans="5:5" s="22" customFormat="1" ht="13.8" x14ac:dyDescent="0.3">
      <c r="E2788" s="19"/>
    </row>
    <row r="2789" spans="5:5" s="22" customFormat="1" ht="13.8" x14ac:dyDescent="0.3">
      <c r="E2789" s="19"/>
    </row>
    <row r="2790" spans="5:5" s="22" customFormat="1" ht="13.8" x14ac:dyDescent="0.3">
      <c r="E2790" s="19"/>
    </row>
    <row r="2791" spans="5:5" s="22" customFormat="1" ht="13.8" x14ac:dyDescent="0.3">
      <c r="E2791" s="19"/>
    </row>
    <row r="2792" spans="5:5" s="22" customFormat="1" ht="13.8" x14ac:dyDescent="0.3">
      <c r="E2792" s="19"/>
    </row>
    <row r="2793" spans="5:5" s="22" customFormat="1" ht="13.8" x14ac:dyDescent="0.3">
      <c r="E2793" s="19"/>
    </row>
    <row r="2794" spans="5:5" s="22" customFormat="1" ht="13.8" x14ac:dyDescent="0.3">
      <c r="E2794" s="19"/>
    </row>
    <row r="2795" spans="5:5" s="22" customFormat="1" ht="13.8" x14ac:dyDescent="0.3">
      <c r="E2795" s="19"/>
    </row>
    <row r="2796" spans="5:5" s="22" customFormat="1" ht="13.8" x14ac:dyDescent="0.3">
      <c r="E2796" s="19"/>
    </row>
    <row r="2797" spans="5:5" s="22" customFormat="1" ht="13.8" x14ac:dyDescent="0.3">
      <c r="E2797" s="19"/>
    </row>
    <row r="2798" spans="5:5" s="22" customFormat="1" ht="13.8" x14ac:dyDescent="0.3">
      <c r="E2798" s="19"/>
    </row>
    <row r="2799" spans="5:5" s="22" customFormat="1" ht="13.8" x14ac:dyDescent="0.3">
      <c r="E2799" s="19"/>
    </row>
    <row r="2800" spans="5:5" s="22" customFormat="1" ht="13.8" x14ac:dyDescent="0.3">
      <c r="E2800" s="19"/>
    </row>
    <row r="2801" spans="5:5" s="22" customFormat="1" ht="13.8" x14ac:dyDescent="0.3">
      <c r="E2801" s="19"/>
    </row>
    <row r="2802" spans="5:5" s="22" customFormat="1" ht="13.8" x14ac:dyDescent="0.3">
      <c r="E2802" s="19"/>
    </row>
    <row r="2803" spans="5:5" s="22" customFormat="1" ht="13.8" x14ac:dyDescent="0.3">
      <c r="E2803" s="19"/>
    </row>
    <row r="2804" spans="5:5" s="22" customFormat="1" ht="13.8" x14ac:dyDescent="0.3">
      <c r="E2804" s="19"/>
    </row>
    <row r="2805" spans="5:5" s="22" customFormat="1" ht="13.8" x14ac:dyDescent="0.3">
      <c r="E2805" s="19"/>
    </row>
    <row r="2806" spans="5:5" s="22" customFormat="1" ht="13.8" x14ac:dyDescent="0.3">
      <c r="E2806" s="19"/>
    </row>
    <row r="2807" spans="5:5" s="22" customFormat="1" ht="13.8" x14ac:dyDescent="0.3">
      <c r="E2807" s="19"/>
    </row>
    <row r="2808" spans="5:5" s="22" customFormat="1" ht="13.8" x14ac:dyDescent="0.3">
      <c r="E2808" s="19"/>
    </row>
    <row r="2809" spans="5:5" s="22" customFormat="1" ht="13.8" x14ac:dyDescent="0.3">
      <c r="E2809" s="19"/>
    </row>
    <row r="2810" spans="5:5" s="22" customFormat="1" ht="13.8" x14ac:dyDescent="0.3">
      <c r="E2810" s="19"/>
    </row>
    <row r="2811" spans="5:5" s="22" customFormat="1" ht="13.8" x14ac:dyDescent="0.3">
      <c r="E2811" s="19"/>
    </row>
    <row r="2812" spans="5:5" s="22" customFormat="1" ht="13.8" x14ac:dyDescent="0.3">
      <c r="E2812" s="19"/>
    </row>
    <row r="2813" spans="5:5" s="22" customFormat="1" ht="13.8" x14ac:dyDescent="0.3">
      <c r="E2813" s="19"/>
    </row>
    <row r="2814" spans="5:5" s="22" customFormat="1" ht="13.8" x14ac:dyDescent="0.3">
      <c r="E2814" s="19"/>
    </row>
    <row r="2815" spans="5:5" s="22" customFormat="1" ht="13.8" x14ac:dyDescent="0.3">
      <c r="E2815" s="19"/>
    </row>
    <row r="2816" spans="5:5" s="22" customFormat="1" ht="13.8" x14ac:dyDescent="0.3">
      <c r="E2816" s="19"/>
    </row>
    <row r="2817" spans="5:5" s="22" customFormat="1" ht="13.8" x14ac:dyDescent="0.3">
      <c r="E2817" s="19"/>
    </row>
    <row r="2818" spans="5:5" s="22" customFormat="1" ht="13.8" x14ac:dyDescent="0.3">
      <c r="E2818" s="19"/>
    </row>
    <row r="2819" spans="5:5" s="22" customFormat="1" ht="13.8" x14ac:dyDescent="0.3">
      <c r="E2819" s="19"/>
    </row>
    <row r="2820" spans="5:5" s="22" customFormat="1" ht="13.8" x14ac:dyDescent="0.3">
      <c r="E2820" s="19"/>
    </row>
    <row r="2821" spans="5:5" s="22" customFormat="1" ht="13.8" x14ac:dyDescent="0.3">
      <c r="E2821" s="19"/>
    </row>
    <row r="2822" spans="5:5" s="22" customFormat="1" ht="13.8" x14ac:dyDescent="0.3">
      <c r="E2822" s="19"/>
    </row>
    <row r="2823" spans="5:5" s="22" customFormat="1" ht="13.8" x14ac:dyDescent="0.3">
      <c r="E2823" s="19"/>
    </row>
    <row r="2824" spans="5:5" s="22" customFormat="1" ht="13.8" x14ac:dyDescent="0.3">
      <c r="E2824" s="19"/>
    </row>
    <row r="2825" spans="5:5" s="22" customFormat="1" ht="13.8" x14ac:dyDescent="0.3">
      <c r="E2825" s="19"/>
    </row>
    <row r="2826" spans="5:5" s="22" customFormat="1" ht="13.8" x14ac:dyDescent="0.3">
      <c r="E2826" s="19"/>
    </row>
    <row r="2827" spans="5:5" s="22" customFormat="1" ht="13.8" x14ac:dyDescent="0.3">
      <c r="E2827" s="19"/>
    </row>
    <row r="2828" spans="5:5" s="22" customFormat="1" ht="13.8" x14ac:dyDescent="0.3">
      <c r="E2828" s="19"/>
    </row>
    <row r="2829" spans="5:5" s="22" customFormat="1" ht="13.8" x14ac:dyDescent="0.3">
      <c r="E2829" s="19"/>
    </row>
    <row r="2830" spans="5:5" s="22" customFormat="1" ht="13.8" x14ac:dyDescent="0.3">
      <c r="E2830" s="19"/>
    </row>
    <row r="2831" spans="5:5" s="22" customFormat="1" ht="13.8" x14ac:dyDescent="0.3">
      <c r="E2831" s="19"/>
    </row>
    <row r="2832" spans="5:5" s="22" customFormat="1" ht="13.8" x14ac:dyDescent="0.3">
      <c r="E2832" s="19"/>
    </row>
    <row r="2833" spans="5:5" s="22" customFormat="1" ht="13.8" x14ac:dyDescent="0.3">
      <c r="E2833" s="19"/>
    </row>
    <row r="2834" spans="5:5" s="22" customFormat="1" ht="13.8" x14ac:dyDescent="0.3">
      <c r="E2834" s="19"/>
    </row>
    <row r="2835" spans="5:5" s="22" customFormat="1" ht="13.8" x14ac:dyDescent="0.3">
      <c r="E2835" s="19"/>
    </row>
    <row r="2836" spans="5:5" s="22" customFormat="1" ht="13.8" x14ac:dyDescent="0.3">
      <c r="E2836" s="19"/>
    </row>
    <row r="2837" spans="5:5" s="22" customFormat="1" ht="13.8" x14ac:dyDescent="0.3">
      <c r="E2837" s="19"/>
    </row>
    <row r="2838" spans="5:5" s="22" customFormat="1" ht="13.8" x14ac:dyDescent="0.3">
      <c r="E2838" s="19"/>
    </row>
    <row r="2839" spans="5:5" s="22" customFormat="1" ht="13.8" x14ac:dyDescent="0.3">
      <c r="E2839" s="19"/>
    </row>
    <row r="2840" spans="5:5" s="22" customFormat="1" ht="13.8" x14ac:dyDescent="0.3">
      <c r="E2840" s="19"/>
    </row>
    <row r="2841" spans="5:5" s="22" customFormat="1" ht="13.8" x14ac:dyDescent="0.3">
      <c r="E2841" s="19"/>
    </row>
    <row r="2842" spans="5:5" s="22" customFormat="1" ht="13.8" x14ac:dyDescent="0.3">
      <c r="E2842" s="19"/>
    </row>
    <row r="2843" spans="5:5" s="22" customFormat="1" ht="13.8" x14ac:dyDescent="0.3">
      <c r="E2843" s="19"/>
    </row>
    <row r="2844" spans="5:5" s="22" customFormat="1" ht="13.8" x14ac:dyDescent="0.3">
      <c r="E2844" s="19"/>
    </row>
    <row r="2845" spans="5:5" s="22" customFormat="1" ht="13.8" x14ac:dyDescent="0.3">
      <c r="E2845" s="19"/>
    </row>
    <row r="2846" spans="5:5" s="22" customFormat="1" ht="13.8" x14ac:dyDescent="0.3">
      <c r="E2846" s="19"/>
    </row>
    <row r="2847" spans="5:5" s="22" customFormat="1" ht="13.8" x14ac:dyDescent="0.3">
      <c r="E2847" s="19"/>
    </row>
    <row r="2848" spans="5:5" s="22" customFormat="1" ht="13.8" x14ac:dyDescent="0.3">
      <c r="E2848" s="19"/>
    </row>
    <row r="2849" spans="5:5" s="22" customFormat="1" ht="13.8" x14ac:dyDescent="0.3">
      <c r="E2849" s="19"/>
    </row>
    <row r="2850" spans="5:5" s="22" customFormat="1" ht="13.8" x14ac:dyDescent="0.3">
      <c r="E2850" s="19"/>
    </row>
    <row r="2851" spans="5:5" s="22" customFormat="1" ht="13.8" x14ac:dyDescent="0.3">
      <c r="E2851" s="19"/>
    </row>
    <row r="2852" spans="5:5" s="22" customFormat="1" ht="13.8" x14ac:dyDescent="0.3">
      <c r="E2852" s="19"/>
    </row>
    <row r="2853" spans="5:5" s="22" customFormat="1" ht="13.8" x14ac:dyDescent="0.3">
      <c r="E2853" s="19"/>
    </row>
    <row r="2854" spans="5:5" s="22" customFormat="1" ht="13.8" x14ac:dyDescent="0.3">
      <c r="E2854" s="19"/>
    </row>
    <row r="2855" spans="5:5" s="22" customFormat="1" ht="13.8" x14ac:dyDescent="0.3">
      <c r="E2855" s="19"/>
    </row>
    <row r="2856" spans="5:5" s="22" customFormat="1" ht="13.8" x14ac:dyDescent="0.3">
      <c r="E2856" s="19"/>
    </row>
    <row r="2857" spans="5:5" s="22" customFormat="1" ht="13.8" x14ac:dyDescent="0.3">
      <c r="E2857" s="19"/>
    </row>
    <row r="2858" spans="5:5" s="22" customFormat="1" ht="13.8" x14ac:dyDescent="0.3">
      <c r="E2858" s="19"/>
    </row>
    <row r="2859" spans="5:5" s="22" customFormat="1" ht="13.8" x14ac:dyDescent="0.3">
      <c r="E2859" s="19"/>
    </row>
    <row r="2860" spans="5:5" s="22" customFormat="1" ht="13.8" x14ac:dyDescent="0.3">
      <c r="E2860" s="19"/>
    </row>
    <row r="2861" spans="5:5" s="22" customFormat="1" ht="13.8" x14ac:dyDescent="0.3">
      <c r="E2861" s="19"/>
    </row>
    <row r="2862" spans="5:5" s="22" customFormat="1" ht="13.8" x14ac:dyDescent="0.3">
      <c r="E2862" s="19"/>
    </row>
    <row r="2863" spans="5:5" s="22" customFormat="1" ht="13.8" x14ac:dyDescent="0.3">
      <c r="E2863" s="19"/>
    </row>
    <row r="2864" spans="5:5" s="22" customFormat="1" ht="13.8" x14ac:dyDescent="0.3">
      <c r="E2864" s="19"/>
    </row>
    <row r="2865" spans="5:5" s="22" customFormat="1" ht="13.8" x14ac:dyDescent="0.3">
      <c r="E2865" s="19"/>
    </row>
    <row r="2866" spans="5:5" s="22" customFormat="1" ht="13.8" x14ac:dyDescent="0.3">
      <c r="E2866" s="19"/>
    </row>
    <row r="2867" spans="5:5" s="22" customFormat="1" ht="13.8" x14ac:dyDescent="0.3">
      <c r="E2867" s="19"/>
    </row>
    <row r="2868" spans="5:5" s="22" customFormat="1" ht="13.8" x14ac:dyDescent="0.3">
      <c r="E2868" s="19"/>
    </row>
    <row r="2869" spans="5:5" s="22" customFormat="1" ht="13.8" x14ac:dyDescent="0.3">
      <c r="E2869" s="19"/>
    </row>
    <row r="2870" spans="5:5" s="22" customFormat="1" ht="13.8" x14ac:dyDescent="0.3">
      <c r="E2870" s="19"/>
    </row>
    <row r="2871" spans="5:5" s="22" customFormat="1" ht="13.8" x14ac:dyDescent="0.3">
      <c r="E2871" s="19"/>
    </row>
    <row r="2872" spans="5:5" s="22" customFormat="1" ht="13.8" x14ac:dyDescent="0.3">
      <c r="E2872" s="19"/>
    </row>
    <row r="2873" spans="5:5" s="22" customFormat="1" ht="13.8" x14ac:dyDescent="0.3">
      <c r="E2873" s="19"/>
    </row>
    <row r="2874" spans="5:5" s="22" customFormat="1" ht="13.8" x14ac:dyDescent="0.3">
      <c r="E2874" s="19"/>
    </row>
    <row r="2875" spans="5:5" s="22" customFormat="1" ht="13.8" x14ac:dyDescent="0.3">
      <c r="E2875" s="19"/>
    </row>
    <row r="2876" spans="5:5" s="22" customFormat="1" ht="13.8" x14ac:dyDescent="0.3">
      <c r="E2876" s="19"/>
    </row>
    <row r="2877" spans="5:5" s="22" customFormat="1" ht="13.8" x14ac:dyDescent="0.3">
      <c r="E2877" s="19"/>
    </row>
    <row r="2878" spans="5:5" s="22" customFormat="1" ht="13.8" x14ac:dyDescent="0.3">
      <c r="E2878" s="19"/>
    </row>
    <row r="2879" spans="5:5" s="22" customFormat="1" ht="13.8" x14ac:dyDescent="0.3">
      <c r="E2879" s="19"/>
    </row>
    <row r="2880" spans="5:5" s="22" customFormat="1" ht="13.8" x14ac:dyDescent="0.3">
      <c r="E2880" s="19"/>
    </row>
    <row r="2881" spans="5:5" s="22" customFormat="1" ht="13.8" x14ac:dyDescent="0.3">
      <c r="E2881" s="19"/>
    </row>
    <row r="2882" spans="5:5" s="22" customFormat="1" ht="13.8" x14ac:dyDescent="0.3">
      <c r="E2882" s="19"/>
    </row>
    <row r="2883" spans="5:5" s="22" customFormat="1" ht="13.8" x14ac:dyDescent="0.3">
      <c r="E2883" s="19"/>
    </row>
    <row r="2884" spans="5:5" s="22" customFormat="1" ht="13.8" x14ac:dyDescent="0.3">
      <c r="E2884" s="19"/>
    </row>
    <row r="2885" spans="5:5" s="22" customFormat="1" ht="13.8" x14ac:dyDescent="0.3">
      <c r="E2885" s="19"/>
    </row>
    <row r="2886" spans="5:5" s="22" customFormat="1" ht="13.8" x14ac:dyDescent="0.3">
      <c r="E2886" s="19"/>
    </row>
    <row r="2887" spans="5:5" s="22" customFormat="1" ht="13.8" x14ac:dyDescent="0.3">
      <c r="E2887" s="19"/>
    </row>
    <row r="2888" spans="5:5" s="22" customFormat="1" ht="13.8" x14ac:dyDescent="0.3">
      <c r="E2888" s="19"/>
    </row>
    <row r="2889" spans="5:5" s="22" customFormat="1" ht="13.8" x14ac:dyDescent="0.3">
      <c r="E2889" s="19"/>
    </row>
    <row r="2890" spans="5:5" s="22" customFormat="1" ht="13.8" x14ac:dyDescent="0.3">
      <c r="E2890" s="19"/>
    </row>
    <row r="2891" spans="5:5" s="22" customFormat="1" ht="13.8" x14ac:dyDescent="0.3">
      <c r="E2891" s="19"/>
    </row>
    <row r="2892" spans="5:5" s="22" customFormat="1" ht="13.8" x14ac:dyDescent="0.3">
      <c r="E2892" s="19"/>
    </row>
    <row r="2893" spans="5:5" s="22" customFormat="1" ht="13.8" x14ac:dyDescent="0.3">
      <c r="E2893" s="19"/>
    </row>
    <row r="2894" spans="5:5" s="22" customFormat="1" ht="13.8" x14ac:dyDescent="0.3">
      <c r="E2894" s="19"/>
    </row>
    <row r="2895" spans="5:5" s="22" customFormat="1" ht="13.8" x14ac:dyDescent="0.3">
      <c r="E2895" s="19"/>
    </row>
    <row r="2896" spans="5:5" s="22" customFormat="1" ht="13.8" x14ac:dyDescent="0.3">
      <c r="E2896" s="19"/>
    </row>
    <row r="2897" spans="5:5" s="22" customFormat="1" ht="13.8" x14ac:dyDescent="0.3">
      <c r="E2897" s="19"/>
    </row>
    <row r="2898" spans="5:5" s="22" customFormat="1" ht="13.8" x14ac:dyDescent="0.3">
      <c r="E2898" s="19"/>
    </row>
    <row r="2899" spans="5:5" s="22" customFormat="1" ht="13.8" x14ac:dyDescent="0.3">
      <c r="E2899" s="19"/>
    </row>
    <row r="2900" spans="5:5" s="22" customFormat="1" ht="13.8" x14ac:dyDescent="0.3">
      <c r="E2900" s="19"/>
    </row>
    <row r="2901" spans="5:5" s="22" customFormat="1" ht="13.8" x14ac:dyDescent="0.3">
      <c r="E2901" s="19"/>
    </row>
    <row r="2902" spans="5:5" s="22" customFormat="1" ht="13.8" x14ac:dyDescent="0.3">
      <c r="E2902" s="19"/>
    </row>
    <row r="2903" spans="5:5" s="22" customFormat="1" ht="13.8" x14ac:dyDescent="0.3">
      <c r="E2903" s="19"/>
    </row>
    <row r="2904" spans="5:5" s="22" customFormat="1" ht="13.8" x14ac:dyDescent="0.3">
      <c r="E2904" s="19"/>
    </row>
    <row r="2905" spans="5:5" s="22" customFormat="1" ht="13.8" x14ac:dyDescent="0.3">
      <c r="E2905" s="19"/>
    </row>
    <row r="2906" spans="5:5" s="22" customFormat="1" ht="13.8" x14ac:dyDescent="0.3">
      <c r="E2906" s="19"/>
    </row>
    <row r="2907" spans="5:5" s="22" customFormat="1" ht="13.8" x14ac:dyDescent="0.3">
      <c r="E2907" s="19"/>
    </row>
    <row r="2908" spans="5:5" s="22" customFormat="1" ht="13.8" x14ac:dyDescent="0.3">
      <c r="E2908" s="19"/>
    </row>
    <row r="2909" spans="5:5" s="22" customFormat="1" ht="13.8" x14ac:dyDescent="0.3">
      <c r="E2909" s="19"/>
    </row>
    <row r="2910" spans="5:5" s="22" customFormat="1" ht="13.8" x14ac:dyDescent="0.3">
      <c r="E2910" s="19"/>
    </row>
    <row r="2911" spans="5:5" s="22" customFormat="1" ht="13.8" x14ac:dyDescent="0.3">
      <c r="E2911" s="19"/>
    </row>
    <row r="2912" spans="5:5" s="22" customFormat="1" ht="13.8" x14ac:dyDescent="0.3">
      <c r="E2912" s="19"/>
    </row>
    <row r="2913" spans="5:5" s="22" customFormat="1" ht="13.8" x14ac:dyDescent="0.3">
      <c r="E2913" s="19"/>
    </row>
    <row r="2914" spans="5:5" s="22" customFormat="1" ht="13.8" x14ac:dyDescent="0.3">
      <c r="E2914" s="19"/>
    </row>
    <row r="2915" spans="5:5" s="22" customFormat="1" ht="13.8" x14ac:dyDescent="0.3">
      <c r="E2915" s="19"/>
    </row>
    <row r="2916" spans="5:5" s="22" customFormat="1" ht="13.8" x14ac:dyDescent="0.3">
      <c r="E2916" s="19"/>
    </row>
    <row r="2917" spans="5:5" s="22" customFormat="1" ht="13.8" x14ac:dyDescent="0.3">
      <c r="E2917" s="19"/>
    </row>
    <row r="2918" spans="5:5" s="22" customFormat="1" ht="13.8" x14ac:dyDescent="0.3">
      <c r="E2918" s="19"/>
    </row>
    <row r="2919" spans="5:5" s="22" customFormat="1" ht="13.8" x14ac:dyDescent="0.3">
      <c r="E2919" s="19"/>
    </row>
    <row r="2920" spans="5:5" s="22" customFormat="1" ht="13.8" x14ac:dyDescent="0.3">
      <c r="E2920" s="19"/>
    </row>
    <row r="2921" spans="5:5" s="22" customFormat="1" ht="13.8" x14ac:dyDescent="0.3">
      <c r="E2921" s="19"/>
    </row>
    <row r="2922" spans="5:5" s="22" customFormat="1" ht="13.8" x14ac:dyDescent="0.3">
      <c r="E2922" s="19"/>
    </row>
    <row r="2923" spans="5:5" s="22" customFormat="1" ht="13.8" x14ac:dyDescent="0.3">
      <c r="E2923" s="19"/>
    </row>
    <row r="2924" spans="5:5" s="22" customFormat="1" ht="13.8" x14ac:dyDescent="0.3">
      <c r="E2924" s="19"/>
    </row>
    <row r="2925" spans="5:5" s="22" customFormat="1" ht="13.8" x14ac:dyDescent="0.3">
      <c r="E2925" s="19"/>
    </row>
    <row r="2926" spans="5:5" s="22" customFormat="1" ht="13.8" x14ac:dyDescent="0.3">
      <c r="E2926" s="19"/>
    </row>
    <row r="2927" spans="5:5" s="22" customFormat="1" ht="13.8" x14ac:dyDescent="0.3">
      <c r="E2927" s="19"/>
    </row>
    <row r="2928" spans="5:5" s="22" customFormat="1" ht="13.8" x14ac:dyDescent="0.3">
      <c r="E2928" s="19"/>
    </row>
    <row r="2929" spans="5:5" s="22" customFormat="1" ht="13.8" x14ac:dyDescent="0.3">
      <c r="E2929" s="19"/>
    </row>
    <row r="2930" spans="5:5" s="22" customFormat="1" ht="13.8" x14ac:dyDescent="0.3">
      <c r="E2930" s="19"/>
    </row>
    <row r="2931" spans="5:5" s="22" customFormat="1" ht="13.8" x14ac:dyDescent="0.3">
      <c r="E2931" s="19"/>
    </row>
    <row r="2932" spans="5:5" s="22" customFormat="1" ht="13.8" x14ac:dyDescent="0.3">
      <c r="E2932" s="19"/>
    </row>
    <row r="2933" spans="5:5" s="22" customFormat="1" ht="13.8" x14ac:dyDescent="0.3">
      <c r="E2933" s="19"/>
    </row>
    <row r="2934" spans="5:5" s="22" customFormat="1" ht="13.8" x14ac:dyDescent="0.3">
      <c r="E2934" s="19"/>
    </row>
    <row r="2935" spans="5:5" s="22" customFormat="1" ht="13.8" x14ac:dyDescent="0.3">
      <c r="E2935" s="19"/>
    </row>
    <row r="2936" spans="5:5" s="22" customFormat="1" ht="13.8" x14ac:dyDescent="0.3">
      <c r="E2936" s="19"/>
    </row>
    <row r="2937" spans="5:5" s="22" customFormat="1" ht="13.8" x14ac:dyDescent="0.3">
      <c r="E2937" s="19"/>
    </row>
    <row r="2938" spans="5:5" s="22" customFormat="1" ht="13.8" x14ac:dyDescent="0.3">
      <c r="E2938" s="19"/>
    </row>
    <row r="2939" spans="5:5" s="22" customFormat="1" ht="13.8" x14ac:dyDescent="0.3">
      <c r="E2939" s="19"/>
    </row>
    <row r="2940" spans="5:5" s="22" customFormat="1" ht="13.8" x14ac:dyDescent="0.3">
      <c r="E2940" s="19"/>
    </row>
    <row r="2941" spans="5:5" s="22" customFormat="1" ht="13.8" x14ac:dyDescent="0.3">
      <c r="E2941" s="19"/>
    </row>
    <row r="2942" spans="5:5" s="22" customFormat="1" ht="13.8" x14ac:dyDescent="0.3">
      <c r="E2942" s="19"/>
    </row>
    <row r="2943" spans="5:5" s="22" customFormat="1" ht="13.8" x14ac:dyDescent="0.3">
      <c r="E2943" s="19"/>
    </row>
    <row r="2944" spans="5:5" s="22" customFormat="1" ht="13.8" x14ac:dyDescent="0.3">
      <c r="E2944" s="19"/>
    </row>
    <row r="2945" spans="5:5" s="22" customFormat="1" ht="13.8" x14ac:dyDescent="0.3">
      <c r="E2945" s="19"/>
    </row>
    <row r="2946" spans="5:5" s="22" customFormat="1" ht="13.8" x14ac:dyDescent="0.3">
      <c r="E2946" s="19"/>
    </row>
    <row r="2947" spans="5:5" s="22" customFormat="1" ht="13.8" x14ac:dyDescent="0.3">
      <c r="E2947" s="19"/>
    </row>
    <row r="2948" spans="5:5" s="22" customFormat="1" ht="13.8" x14ac:dyDescent="0.3">
      <c r="E2948" s="19"/>
    </row>
    <row r="2949" spans="5:5" s="22" customFormat="1" ht="13.8" x14ac:dyDescent="0.3">
      <c r="E2949" s="19"/>
    </row>
    <row r="2950" spans="5:5" s="22" customFormat="1" ht="13.8" x14ac:dyDescent="0.3">
      <c r="E2950" s="19"/>
    </row>
    <row r="2951" spans="5:5" s="22" customFormat="1" ht="13.8" x14ac:dyDescent="0.3">
      <c r="E2951" s="19"/>
    </row>
    <row r="2952" spans="5:5" s="22" customFormat="1" ht="13.8" x14ac:dyDescent="0.3">
      <c r="E2952" s="19"/>
    </row>
    <row r="2953" spans="5:5" s="22" customFormat="1" ht="13.8" x14ac:dyDescent="0.3">
      <c r="E2953" s="19"/>
    </row>
    <row r="2954" spans="5:5" s="22" customFormat="1" ht="13.8" x14ac:dyDescent="0.3">
      <c r="E2954" s="19"/>
    </row>
    <row r="2955" spans="5:5" s="22" customFormat="1" ht="13.8" x14ac:dyDescent="0.3">
      <c r="E2955" s="19"/>
    </row>
    <row r="2956" spans="5:5" s="22" customFormat="1" ht="13.8" x14ac:dyDescent="0.3">
      <c r="E2956" s="19"/>
    </row>
    <row r="2957" spans="5:5" s="22" customFormat="1" ht="13.8" x14ac:dyDescent="0.3">
      <c r="E2957" s="19"/>
    </row>
    <row r="2958" spans="5:5" s="22" customFormat="1" ht="13.8" x14ac:dyDescent="0.3">
      <c r="E2958" s="19"/>
    </row>
    <row r="2959" spans="5:5" s="22" customFormat="1" ht="13.8" x14ac:dyDescent="0.3">
      <c r="E2959" s="19"/>
    </row>
    <row r="2960" spans="5:5" s="22" customFormat="1" ht="13.8" x14ac:dyDescent="0.3">
      <c r="E2960" s="19"/>
    </row>
    <row r="2961" spans="5:5" s="22" customFormat="1" ht="13.8" x14ac:dyDescent="0.3">
      <c r="E2961" s="19"/>
    </row>
    <row r="2962" spans="5:5" s="22" customFormat="1" ht="13.8" x14ac:dyDescent="0.3">
      <c r="E2962" s="19"/>
    </row>
    <row r="2963" spans="5:5" s="22" customFormat="1" ht="13.8" x14ac:dyDescent="0.3">
      <c r="E2963" s="19"/>
    </row>
    <row r="2964" spans="5:5" s="22" customFormat="1" ht="13.8" x14ac:dyDescent="0.3">
      <c r="E2964" s="19"/>
    </row>
    <row r="2965" spans="5:5" s="22" customFormat="1" ht="13.8" x14ac:dyDescent="0.3">
      <c r="E2965" s="19"/>
    </row>
    <row r="2966" spans="5:5" s="22" customFormat="1" ht="13.8" x14ac:dyDescent="0.3">
      <c r="E2966" s="19"/>
    </row>
    <row r="2967" spans="5:5" s="22" customFormat="1" ht="13.8" x14ac:dyDescent="0.3">
      <c r="E2967" s="19"/>
    </row>
    <row r="2968" spans="5:5" s="22" customFormat="1" ht="13.8" x14ac:dyDescent="0.3">
      <c r="E2968" s="19"/>
    </row>
    <row r="2969" spans="5:5" s="22" customFormat="1" ht="13.8" x14ac:dyDescent="0.3">
      <c r="E2969" s="19"/>
    </row>
    <row r="2970" spans="5:5" s="22" customFormat="1" ht="13.8" x14ac:dyDescent="0.3">
      <c r="E2970" s="19"/>
    </row>
    <row r="2971" spans="5:5" s="22" customFormat="1" ht="13.8" x14ac:dyDescent="0.3">
      <c r="E2971" s="19"/>
    </row>
    <row r="2972" spans="5:5" s="22" customFormat="1" ht="13.8" x14ac:dyDescent="0.3">
      <c r="E2972" s="19"/>
    </row>
    <row r="2973" spans="5:5" s="22" customFormat="1" ht="13.8" x14ac:dyDescent="0.3">
      <c r="E2973" s="19"/>
    </row>
    <row r="2974" spans="5:5" s="22" customFormat="1" ht="13.8" x14ac:dyDescent="0.3">
      <c r="E2974" s="19"/>
    </row>
    <row r="2975" spans="5:5" s="22" customFormat="1" ht="13.8" x14ac:dyDescent="0.3">
      <c r="E2975" s="19"/>
    </row>
    <row r="2976" spans="5:5" s="22" customFormat="1" ht="13.8" x14ac:dyDescent="0.3">
      <c r="E2976" s="19"/>
    </row>
    <row r="2977" spans="5:5" s="22" customFormat="1" ht="13.8" x14ac:dyDescent="0.3">
      <c r="E2977" s="19"/>
    </row>
    <row r="2978" spans="5:5" s="22" customFormat="1" ht="13.8" x14ac:dyDescent="0.3">
      <c r="E2978" s="19"/>
    </row>
    <row r="2979" spans="5:5" s="22" customFormat="1" ht="13.8" x14ac:dyDescent="0.3">
      <c r="E2979" s="19"/>
    </row>
    <row r="2980" spans="5:5" s="22" customFormat="1" ht="13.8" x14ac:dyDescent="0.3">
      <c r="E2980" s="19"/>
    </row>
    <row r="2981" spans="5:5" s="22" customFormat="1" ht="13.8" x14ac:dyDescent="0.3">
      <c r="E2981" s="19"/>
    </row>
    <row r="2982" spans="5:5" s="22" customFormat="1" ht="13.8" x14ac:dyDescent="0.3">
      <c r="E2982" s="19"/>
    </row>
    <row r="2983" spans="5:5" s="22" customFormat="1" ht="13.8" x14ac:dyDescent="0.3">
      <c r="E2983" s="19"/>
    </row>
    <row r="2984" spans="5:5" s="22" customFormat="1" ht="13.8" x14ac:dyDescent="0.3">
      <c r="E2984" s="19"/>
    </row>
    <row r="2985" spans="5:5" s="22" customFormat="1" ht="13.8" x14ac:dyDescent="0.3">
      <c r="E2985" s="19"/>
    </row>
    <row r="2986" spans="5:5" s="22" customFormat="1" ht="13.8" x14ac:dyDescent="0.3">
      <c r="E2986" s="19"/>
    </row>
    <row r="2987" spans="5:5" s="22" customFormat="1" ht="13.8" x14ac:dyDescent="0.3">
      <c r="E2987" s="19"/>
    </row>
    <row r="2988" spans="5:5" s="22" customFormat="1" ht="13.8" x14ac:dyDescent="0.3">
      <c r="E2988" s="19"/>
    </row>
    <row r="2989" spans="5:5" s="22" customFormat="1" ht="13.8" x14ac:dyDescent="0.3">
      <c r="E2989" s="19"/>
    </row>
    <row r="2990" spans="5:5" s="22" customFormat="1" ht="13.8" x14ac:dyDescent="0.3">
      <c r="E2990" s="19"/>
    </row>
    <row r="2991" spans="5:5" s="22" customFormat="1" ht="13.8" x14ac:dyDescent="0.3">
      <c r="E2991" s="19"/>
    </row>
    <row r="2992" spans="5:5" s="22" customFormat="1" ht="13.8" x14ac:dyDescent="0.3">
      <c r="E2992" s="19"/>
    </row>
    <row r="2993" spans="5:5" s="22" customFormat="1" ht="13.8" x14ac:dyDescent="0.3">
      <c r="E2993" s="19"/>
    </row>
    <row r="2994" spans="5:5" s="22" customFormat="1" ht="13.8" x14ac:dyDescent="0.3">
      <c r="E2994" s="19"/>
    </row>
    <row r="2995" spans="5:5" s="22" customFormat="1" ht="13.8" x14ac:dyDescent="0.3">
      <c r="E2995" s="19"/>
    </row>
    <row r="2996" spans="5:5" s="22" customFormat="1" ht="13.8" x14ac:dyDescent="0.3">
      <c r="E2996" s="19"/>
    </row>
    <row r="2997" spans="5:5" s="22" customFormat="1" ht="13.8" x14ac:dyDescent="0.3">
      <c r="E2997" s="19"/>
    </row>
    <row r="2998" spans="5:5" s="22" customFormat="1" ht="13.8" x14ac:dyDescent="0.3">
      <c r="E2998" s="19"/>
    </row>
    <row r="2999" spans="5:5" s="22" customFormat="1" ht="13.8" x14ac:dyDescent="0.3">
      <c r="E2999" s="19"/>
    </row>
    <row r="3000" spans="5:5" s="22" customFormat="1" ht="13.8" x14ac:dyDescent="0.3">
      <c r="E3000" s="19"/>
    </row>
    <row r="3001" spans="5:5" s="22" customFormat="1" ht="13.8" x14ac:dyDescent="0.3">
      <c r="E3001" s="19"/>
    </row>
    <row r="3002" spans="5:5" s="22" customFormat="1" ht="13.8" x14ac:dyDescent="0.3">
      <c r="E3002" s="19"/>
    </row>
    <row r="3003" spans="5:5" s="22" customFormat="1" ht="13.8" x14ac:dyDescent="0.3">
      <c r="E3003" s="19"/>
    </row>
    <row r="3004" spans="5:5" s="22" customFormat="1" ht="13.8" x14ac:dyDescent="0.3">
      <c r="E3004" s="19"/>
    </row>
    <row r="3005" spans="5:5" s="22" customFormat="1" ht="13.8" x14ac:dyDescent="0.3">
      <c r="E3005" s="19"/>
    </row>
    <row r="3006" spans="5:5" s="22" customFormat="1" ht="13.8" x14ac:dyDescent="0.3">
      <c r="E3006" s="19"/>
    </row>
    <row r="3007" spans="5:5" s="22" customFormat="1" ht="13.8" x14ac:dyDescent="0.3">
      <c r="E3007" s="19"/>
    </row>
    <row r="3008" spans="5:5" s="22" customFormat="1" ht="13.8" x14ac:dyDescent="0.3">
      <c r="E3008" s="19"/>
    </row>
    <row r="3009" spans="5:5" s="22" customFormat="1" ht="13.8" x14ac:dyDescent="0.3">
      <c r="E3009" s="19"/>
    </row>
    <row r="3010" spans="5:5" s="22" customFormat="1" ht="13.8" x14ac:dyDescent="0.3">
      <c r="E3010" s="19"/>
    </row>
    <row r="3011" spans="5:5" s="22" customFormat="1" ht="13.8" x14ac:dyDescent="0.3">
      <c r="E3011" s="19"/>
    </row>
    <row r="3012" spans="5:5" s="22" customFormat="1" ht="13.8" x14ac:dyDescent="0.3">
      <c r="E3012" s="19"/>
    </row>
    <row r="3013" spans="5:5" s="22" customFormat="1" ht="13.8" x14ac:dyDescent="0.3">
      <c r="E3013" s="19"/>
    </row>
    <row r="3014" spans="5:5" s="22" customFormat="1" ht="13.8" x14ac:dyDescent="0.3">
      <c r="E3014" s="19"/>
    </row>
    <row r="3015" spans="5:5" s="22" customFormat="1" ht="13.8" x14ac:dyDescent="0.3">
      <c r="E3015" s="19"/>
    </row>
    <row r="3016" spans="5:5" s="22" customFormat="1" ht="13.8" x14ac:dyDescent="0.3">
      <c r="E3016" s="19"/>
    </row>
    <row r="3017" spans="5:5" s="22" customFormat="1" ht="13.8" x14ac:dyDescent="0.3">
      <c r="E3017" s="19"/>
    </row>
    <row r="3018" spans="5:5" s="22" customFormat="1" ht="13.8" x14ac:dyDescent="0.3">
      <c r="E3018" s="19"/>
    </row>
    <row r="3019" spans="5:5" s="22" customFormat="1" ht="13.8" x14ac:dyDescent="0.3">
      <c r="E3019" s="19"/>
    </row>
    <row r="3020" spans="5:5" s="22" customFormat="1" ht="13.8" x14ac:dyDescent="0.3">
      <c r="E3020" s="19"/>
    </row>
    <row r="3021" spans="5:5" s="22" customFormat="1" ht="13.8" x14ac:dyDescent="0.3">
      <c r="E3021" s="19"/>
    </row>
    <row r="3022" spans="5:5" s="22" customFormat="1" ht="13.8" x14ac:dyDescent="0.3">
      <c r="E3022" s="19"/>
    </row>
    <row r="3023" spans="5:5" s="22" customFormat="1" ht="13.8" x14ac:dyDescent="0.3">
      <c r="E3023" s="19"/>
    </row>
    <row r="3024" spans="5:5" s="22" customFormat="1" ht="13.8" x14ac:dyDescent="0.3">
      <c r="E3024" s="19"/>
    </row>
    <row r="3025" spans="5:5" s="22" customFormat="1" ht="13.8" x14ac:dyDescent="0.3">
      <c r="E3025" s="19"/>
    </row>
    <row r="3026" spans="5:5" s="22" customFormat="1" ht="13.8" x14ac:dyDescent="0.3">
      <c r="E3026" s="19"/>
    </row>
    <row r="3027" spans="5:5" s="22" customFormat="1" ht="13.8" x14ac:dyDescent="0.3">
      <c r="E3027" s="19"/>
    </row>
    <row r="3028" spans="5:5" s="22" customFormat="1" ht="13.8" x14ac:dyDescent="0.3">
      <c r="E3028" s="19"/>
    </row>
    <row r="3029" spans="5:5" s="22" customFormat="1" ht="13.8" x14ac:dyDescent="0.3">
      <c r="E3029" s="19"/>
    </row>
    <row r="3030" spans="5:5" s="22" customFormat="1" ht="13.8" x14ac:dyDescent="0.3">
      <c r="E3030" s="19"/>
    </row>
    <row r="3031" spans="5:5" s="22" customFormat="1" ht="13.8" x14ac:dyDescent="0.3">
      <c r="E3031" s="19"/>
    </row>
    <row r="3032" spans="5:5" s="22" customFormat="1" ht="13.8" x14ac:dyDescent="0.3">
      <c r="E3032" s="19"/>
    </row>
    <row r="3033" spans="5:5" s="22" customFormat="1" ht="13.8" x14ac:dyDescent="0.3">
      <c r="E3033" s="19"/>
    </row>
    <row r="3034" spans="5:5" s="22" customFormat="1" ht="13.8" x14ac:dyDescent="0.3">
      <c r="E3034" s="19"/>
    </row>
    <row r="3035" spans="5:5" s="22" customFormat="1" ht="13.8" x14ac:dyDescent="0.3">
      <c r="E3035" s="19"/>
    </row>
    <row r="3036" spans="5:5" s="22" customFormat="1" ht="13.8" x14ac:dyDescent="0.3">
      <c r="E3036" s="19"/>
    </row>
    <row r="3037" spans="5:5" s="22" customFormat="1" ht="13.8" x14ac:dyDescent="0.3">
      <c r="E3037" s="19"/>
    </row>
    <row r="3038" spans="5:5" s="22" customFormat="1" ht="13.8" x14ac:dyDescent="0.3">
      <c r="E3038" s="19"/>
    </row>
    <row r="3039" spans="5:5" s="22" customFormat="1" ht="13.8" x14ac:dyDescent="0.3">
      <c r="E3039" s="19"/>
    </row>
    <row r="3040" spans="5:5" s="22" customFormat="1" ht="13.8" x14ac:dyDescent="0.3">
      <c r="E3040" s="19"/>
    </row>
    <row r="3041" spans="5:5" s="22" customFormat="1" ht="13.8" x14ac:dyDescent="0.3">
      <c r="E3041" s="19"/>
    </row>
    <row r="3042" spans="5:5" s="22" customFormat="1" ht="13.8" x14ac:dyDescent="0.3">
      <c r="E3042" s="19"/>
    </row>
    <row r="3043" spans="5:5" s="22" customFormat="1" ht="13.8" x14ac:dyDescent="0.3">
      <c r="E3043" s="19"/>
    </row>
    <row r="3044" spans="5:5" s="22" customFormat="1" ht="13.8" x14ac:dyDescent="0.3">
      <c r="E3044" s="19"/>
    </row>
    <row r="3045" spans="5:5" s="22" customFormat="1" ht="13.8" x14ac:dyDescent="0.3">
      <c r="E3045" s="19"/>
    </row>
    <row r="3046" spans="5:5" s="22" customFormat="1" ht="13.8" x14ac:dyDescent="0.3">
      <c r="E3046" s="19"/>
    </row>
    <row r="3047" spans="5:5" s="22" customFormat="1" ht="13.8" x14ac:dyDescent="0.3">
      <c r="E3047" s="19"/>
    </row>
    <row r="3048" spans="5:5" s="22" customFormat="1" ht="13.8" x14ac:dyDescent="0.3">
      <c r="E3048" s="19"/>
    </row>
    <row r="3049" spans="5:5" s="22" customFormat="1" ht="13.8" x14ac:dyDescent="0.3">
      <c r="E3049" s="19"/>
    </row>
    <row r="3050" spans="5:5" s="22" customFormat="1" ht="13.8" x14ac:dyDescent="0.3">
      <c r="E3050" s="19"/>
    </row>
    <row r="3051" spans="5:5" s="22" customFormat="1" ht="13.8" x14ac:dyDescent="0.3">
      <c r="E3051" s="19"/>
    </row>
    <row r="3052" spans="5:5" s="22" customFormat="1" ht="13.8" x14ac:dyDescent="0.3">
      <c r="E3052" s="19"/>
    </row>
    <row r="3053" spans="5:5" s="22" customFormat="1" ht="13.8" x14ac:dyDescent="0.3">
      <c r="E3053" s="19"/>
    </row>
    <row r="3054" spans="5:5" s="22" customFormat="1" ht="13.8" x14ac:dyDescent="0.3">
      <c r="E3054" s="19"/>
    </row>
    <row r="3055" spans="5:5" s="22" customFormat="1" ht="13.8" x14ac:dyDescent="0.3">
      <c r="E3055" s="19"/>
    </row>
    <row r="3056" spans="5:5" s="22" customFormat="1" ht="13.8" x14ac:dyDescent="0.3">
      <c r="E3056" s="19"/>
    </row>
    <row r="3057" spans="5:5" s="22" customFormat="1" ht="13.8" x14ac:dyDescent="0.3">
      <c r="E3057" s="19"/>
    </row>
    <row r="3058" spans="5:5" s="22" customFormat="1" ht="13.8" x14ac:dyDescent="0.3">
      <c r="E3058" s="19"/>
    </row>
    <row r="3059" spans="5:5" s="22" customFormat="1" ht="13.8" x14ac:dyDescent="0.3">
      <c r="E3059" s="19"/>
    </row>
    <row r="3060" spans="5:5" s="22" customFormat="1" ht="13.8" x14ac:dyDescent="0.3">
      <c r="E3060" s="19"/>
    </row>
    <row r="3061" spans="5:5" s="22" customFormat="1" ht="13.8" x14ac:dyDescent="0.3">
      <c r="E3061" s="19"/>
    </row>
    <row r="3062" spans="5:5" s="22" customFormat="1" ht="13.8" x14ac:dyDescent="0.3">
      <c r="E3062" s="19"/>
    </row>
    <row r="3063" spans="5:5" s="22" customFormat="1" ht="13.8" x14ac:dyDescent="0.3">
      <c r="E3063" s="19"/>
    </row>
    <row r="3064" spans="5:5" s="22" customFormat="1" ht="13.8" x14ac:dyDescent="0.3">
      <c r="E3064" s="19"/>
    </row>
    <row r="3065" spans="5:5" s="22" customFormat="1" ht="13.8" x14ac:dyDescent="0.3">
      <c r="E3065" s="19"/>
    </row>
    <row r="3066" spans="5:5" s="22" customFormat="1" ht="13.8" x14ac:dyDescent="0.3">
      <c r="E3066" s="19"/>
    </row>
    <row r="3067" spans="5:5" s="22" customFormat="1" ht="13.8" x14ac:dyDescent="0.3">
      <c r="E3067" s="19"/>
    </row>
    <row r="3068" spans="5:5" s="22" customFormat="1" ht="13.8" x14ac:dyDescent="0.3">
      <c r="E3068" s="19"/>
    </row>
    <row r="3069" spans="5:5" s="22" customFormat="1" ht="13.8" x14ac:dyDescent="0.3">
      <c r="E3069" s="19"/>
    </row>
    <row r="3070" spans="5:5" s="22" customFormat="1" ht="13.8" x14ac:dyDescent="0.3">
      <c r="E3070" s="19"/>
    </row>
    <row r="3071" spans="5:5" s="22" customFormat="1" ht="13.8" x14ac:dyDescent="0.3">
      <c r="E3071" s="19"/>
    </row>
    <row r="3072" spans="5:5" s="22" customFormat="1" ht="13.8" x14ac:dyDescent="0.3">
      <c r="E3072" s="19"/>
    </row>
    <row r="3073" spans="5:5" s="22" customFormat="1" ht="13.8" x14ac:dyDescent="0.3">
      <c r="E3073" s="19"/>
    </row>
    <row r="3074" spans="5:5" s="22" customFormat="1" ht="13.8" x14ac:dyDescent="0.3">
      <c r="E3074" s="19"/>
    </row>
    <row r="3075" spans="5:5" s="22" customFormat="1" ht="13.8" x14ac:dyDescent="0.3">
      <c r="E3075" s="19"/>
    </row>
    <row r="3076" spans="5:5" s="22" customFormat="1" ht="13.8" x14ac:dyDescent="0.3">
      <c r="E3076" s="19"/>
    </row>
    <row r="3077" spans="5:5" s="22" customFormat="1" ht="13.8" x14ac:dyDescent="0.3">
      <c r="E3077" s="19"/>
    </row>
    <row r="3078" spans="5:5" s="22" customFormat="1" ht="13.8" x14ac:dyDescent="0.3">
      <c r="E3078" s="19"/>
    </row>
    <row r="3079" spans="5:5" s="22" customFormat="1" ht="13.8" x14ac:dyDescent="0.3">
      <c r="E3079" s="19"/>
    </row>
    <row r="3080" spans="5:5" s="22" customFormat="1" ht="13.8" x14ac:dyDescent="0.3">
      <c r="E3080" s="19"/>
    </row>
    <row r="3081" spans="5:5" s="22" customFormat="1" ht="13.8" x14ac:dyDescent="0.3">
      <c r="E3081" s="19"/>
    </row>
    <row r="3082" spans="5:5" s="22" customFormat="1" ht="13.8" x14ac:dyDescent="0.3">
      <c r="E3082" s="19"/>
    </row>
    <row r="3083" spans="5:5" s="22" customFormat="1" ht="13.8" x14ac:dyDescent="0.3">
      <c r="E3083" s="19"/>
    </row>
    <row r="3084" spans="5:5" s="22" customFormat="1" ht="13.8" x14ac:dyDescent="0.3">
      <c r="E3084" s="19"/>
    </row>
    <row r="3085" spans="5:5" s="22" customFormat="1" ht="13.8" x14ac:dyDescent="0.3">
      <c r="E3085" s="19"/>
    </row>
    <row r="3086" spans="5:5" s="22" customFormat="1" ht="13.8" x14ac:dyDescent="0.3">
      <c r="E3086" s="19"/>
    </row>
    <row r="3087" spans="5:5" s="22" customFormat="1" ht="13.8" x14ac:dyDescent="0.3">
      <c r="E3087" s="19"/>
    </row>
    <row r="3088" spans="5:5" s="22" customFormat="1" ht="13.8" x14ac:dyDescent="0.3">
      <c r="E3088" s="19"/>
    </row>
    <row r="3089" spans="5:5" s="22" customFormat="1" ht="13.8" x14ac:dyDescent="0.3">
      <c r="E3089" s="19"/>
    </row>
    <row r="3090" spans="5:5" s="22" customFormat="1" ht="13.8" x14ac:dyDescent="0.3">
      <c r="E3090" s="19"/>
    </row>
    <row r="3091" spans="5:5" s="22" customFormat="1" ht="13.8" x14ac:dyDescent="0.3">
      <c r="E3091" s="19"/>
    </row>
    <row r="3092" spans="5:5" s="22" customFormat="1" ht="13.8" x14ac:dyDescent="0.3">
      <c r="E3092" s="19"/>
    </row>
    <row r="3093" spans="5:5" s="22" customFormat="1" ht="13.8" x14ac:dyDescent="0.3">
      <c r="E3093" s="19"/>
    </row>
    <row r="3094" spans="5:5" s="22" customFormat="1" ht="13.8" x14ac:dyDescent="0.3">
      <c r="E3094" s="19"/>
    </row>
    <row r="3095" spans="5:5" s="22" customFormat="1" ht="13.8" x14ac:dyDescent="0.3">
      <c r="E3095" s="19"/>
    </row>
    <row r="3096" spans="5:5" s="22" customFormat="1" ht="13.8" x14ac:dyDescent="0.3">
      <c r="E3096" s="19"/>
    </row>
    <row r="3097" spans="5:5" s="22" customFormat="1" ht="13.8" x14ac:dyDescent="0.3">
      <c r="E3097" s="19"/>
    </row>
    <row r="3098" spans="5:5" s="22" customFormat="1" ht="13.8" x14ac:dyDescent="0.3">
      <c r="E3098" s="19"/>
    </row>
    <row r="3099" spans="5:5" s="22" customFormat="1" ht="13.8" x14ac:dyDescent="0.3">
      <c r="E3099" s="19"/>
    </row>
    <row r="3100" spans="5:5" s="22" customFormat="1" ht="13.8" x14ac:dyDescent="0.3">
      <c r="E3100" s="19"/>
    </row>
    <row r="3101" spans="5:5" s="22" customFormat="1" ht="13.8" x14ac:dyDescent="0.3">
      <c r="E3101" s="19"/>
    </row>
    <row r="3102" spans="5:5" s="22" customFormat="1" ht="13.8" x14ac:dyDescent="0.3">
      <c r="E3102" s="19"/>
    </row>
    <row r="3103" spans="5:5" s="22" customFormat="1" ht="13.8" x14ac:dyDescent="0.3">
      <c r="E3103" s="19"/>
    </row>
    <row r="3104" spans="5:5" s="22" customFormat="1" ht="13.8" x14ac:dyDescent="0.3">
      <c r="E3104" s="19"/>
    </row>
    <row r="3105" spans="5:5" s="22" customFormat="1" ht="13.8" x14ac:dyDescent="0.3">
      <c r="E3105" s="19"/>
    </row>
    <row r="3106" spans="5:5" s="22" customFormat="1" ht="13.8" x14ac:dyDescent="0.3">
      <c r="E3106" s="19"/>
    </row>
    <row r="3107" spans="5:5" s="22" customFormat="1" ht="13.8" x14ac:dyDescent="0.3">
      <c r="E3107" s="19"/>
    </row>
    <row r="3108" spans="5:5" s="22" customFormat="1" ht="13.8" x14ac:dyDescent="0.3">
      <c r="E3108" s="19"/>
    </row>
    <row r="3109" spans="5:5" s="22" customFormat="1" ht="13.8" x14ac:dyDescent="0.3">
      <c r="E3109" s="19"/>
    </row>
    <row r="3110" spans="5:5" s="22" customFormat="1" ht="13.8" x14ac:dyDescent="0.3">
      <c r="E3110" s="19"/>
    </row>
    <row r="3111" spans="5:5" s="22" customFormat="1" ht="13.8" x14ac:dyDescent="0.3">
      <c r="E3111" s="19"/>
    </row>
    <row r="3112" spans="5:5" s="22" customFormat="1" ht="13.8" x14ac:dyDescent="0.3">
      <c r="E3112" s="19"/>
    </row>
    <row r="3113" spans="5:5" s="22" customFormat="1" ht="13.8" x14ac:dyDescent="0.3">
      <c r="E3113" s="19"/>
    </row>
    <row r="3114" spans="5:5" s="22" customFormat="1" ht="13.8" x14ac:dyDescent="0.3">
      <c r="E3114" s="19"/>
    </row>
    <row r="3115" spans="5:5" s="22" customFormat="1" ht="13.8" x14ac:dyDescent="0.3">
      <c r="E3115" s="19"/>
    </row>
    <row r="3116" spans="5:5" s="22" customFormat="1" ht="13.8" x14ac:dyDescent="0.3">
      <c r="E3116" s="19"/>
    </row>
    <row r="3117" spans="5:5" s="22" customFormat="1" ht="13.8" x14ac:dyDescent="0.3">
      <c r="E3117" s="19"/>
    </row>
    <row r="3118" spans="5:5" s="22" customFormat="1" ht="13.8" x14ac:dyDescent="0.3">
      <c r="E3118" s="19"/>
    </row>
    <row r="3119" spans="5:5" s="22" customFormat="1" ht="13.8" x14ac:dyDescent="0.3">
      <c r="E3119" s="19"/>
    </row>
    <row r="3120" spans="5:5" s="22" customFormat="1" ht="13.8" x14ac:dyDescent="0.3">
      <c r="E3120" s="19"/>
    </row>
    <row r="3121" spans="5:5" s="22" customFormat="1" ht="13.8" x14ac:dyDescent="0.3">
      <c r="E3121" s="19"/>
    </row>
    <row r="3122" spans="5:5" s="22" customFormat="1" ht="13.8" x14ac:dyDescent="0.3">
      <c r="E3122" s="19"/>
    </row>
    <row r="3123" spans="5:5" s="22" customFormat="1" ht="13.8" x14ac:dyDescent="0.3">
      <c r="E3123" s="19"/>
    </row>
    <row r="3124" spans="5:5" s="22" customFormat="1" ht="13.8" x14ac:dyDescent="0.3">
      <c r="E3124" s="19"/>
    </row>
    <row r="3125" spans="5:5" s="22" customFormat="1" ht="13.8" x14ac:dyDescent="0.3">
      <c r="E3125" s="19"/>
    </row>
    <row r="3126" spans="5:5" s="22" customFormat="1" ht="13.8" x14ac:dyDescent="0.3">
      <c r="E3126" s="19"/>
    </row>
    <row r="3127" spans="5:5" s="22" customFormat="1" ht="13.8" x14ac:dyDescent="0.3">
      <c r="E3127" s="19"/>
    </row>
    <row r="3128" spans="5:5" s="22" customFormat="1" ht="13.8" x14ac:dyDescent="0.3">
      <c r="E3128" s="19"/>
    </row>
    <row r="3129" spans="5:5" s="22" customFormat="1" ht="13.8" x14ac:dyDescent="0.3">
      <c r="E3129" s="19"/>
    </row>
    <row r="3130" spans="5:5" s="22" customFormat="1" ht="13.8" x14ac:dyDescent="0.3">
      <c r="E3130" s="19"/>
    </row>
    <row r="3131" spans="5:5" s="22" customFormat="1" ht="13.8" x14ac:dyDescent="0.3">
      <c r="E3131" s="19"/>
    </row>
    <row r="3132" spans="5:5" s="22" customFormat="1" ht="13.8" x14ac:dyDescent="0.3">
      <c r="E3132" s="19"/>
    </row>
    <row r="3133" spans="5:5" s="22" customFormat="1" ht="13.8" x14ac:dyDescent="0.3">
      <c r="E3133" s="19"/>
    </row>
    <row r="3134" spans="5:5" s="22" customFormat="1" ht="13.8" x14ac:dyDescent="0.3">
      <c r="E3134" s="19"/>
    </row>
    <row r="3135" spans="5:5" s="22" customFormat="1" ht="13.8" x14ac:dyDescent="0.3">
      <c r="E3135" s="19"/>
    </row>
    <row r="3136" spans="5:5" s="22" customFormat="1" ht="13.8" x14ac:dyDescent="0.3">
      <c r="E3136" s="19"/>
    </row>
    <row r="3137" spans="5:5" s="22" customFormat="1" ht="13.8" x14ac:dyDescent="0.3">
      <c r="E3137" s="19"/>
    </row>
    <row r="3138" spans="5:5" s="22" customFormat="1" ht="13.8" x14ac:dyDescent="0.3">
      <c r="E3138" s="19"/>
    </row>
    <row r="3139" spans="5:5" s="22" customFormat="1" ht="13.8" x14ac:dyDescent="0.3">
      <c r="E3139" s="19"/>
    </row>
    <row r="3140" spans="5:5" s="22" customFormat="1" ht="13.8" x14ac:dyDescent="0.3">
      <c r="E3140" s="19"/>
    </row>
    <row r="3141" spans="5:5" s="22" customFormat="1" ht="13.8" x14ac:dyDescent="0.3">
      <c r="E3141" s="19"/>
    </row>
    <row r="3142" spans="5:5" s="22" customFormat="1" ht="13.8" x14ac:dyDescent="0.3">
      <c r="E3142" s="19"/>
    </row>
    <row r="3143" spans="5:5" s="22" customFormat="1" ht="13.8" x14ac:dyDescent="0.3">
      <c r="E3143" s="19"/>
    </row>
    <row r="3144" spans="5:5" s="22" customFormat="1" ht="13.8" x14ac:dyDescent="0.3">
      <c r="E3144" s="19"/>
    </row>
    <row r="3145" spans="5:5" s="22" customFormat="1" ht="13.8" x14ac:dyDescent="0.3">
      <c r="E3145" s="19"/>
    </row>
    <row r="3146" spans="5:5" s="22" customFormat="1" ht="13.8" x14ac:dyDescent="0.3">
      <c r="E3146" s="19"/>
    </row>
    <row r="3147" spans="5:5" s="22" customFormat="1" ht="13.8" x14ac:dyDescent="0.3">
      <c r="E3147" s="19"/>
    </row>
    <row r="3148" spans="5:5" s="22" customFormat="1" ht="13.8" x14ac:dyDescent="0.3">
      <c r="E3148" s="19"/>
    </row>
    <row r="3149" spans="5:5" s="22" customFormat="1" ht="13.8" x14ac:dyDescent="0.3">
      <c r="E3149" s="19"/>
    </row>
    <row r="3150" spans="5:5" s="22" customFormat="1" ht="13.8" x14ac:dyDescent="0.3">
      <c r="E3150" s="19"/>
    </row>
    <row r="3151" spans="5:5" s="22" customFormat="1" ht="13.8" x14ac:dyDescent="0.3">
      <c r="E3151" s="19"/>
    </row>
    <row r="3152" spans="5:5" s="22" customFormat="1" ht="13.8" x14ac:dyDescent="0.3">
      <c r="E3152" s="19"/>
    </row>
    <row r="3153" spans="5:5" s="22" customFormat="1" ht="13.8" x14ac:dyDescent="0.3">
      <c r="E3153" s="19"/>
    </row>
    <row r="3154" spans="5:5" s="22" customFormat="1" ht="13.8" x14ac:dyDescent="0.3">
      <c r="E3154" s="19"/>
    </row>
    <row r="3155" spans="5:5" s="22" customFormat="1" ht="13.8" x14ac:dyDescent="0.3">
      <c r="E3155" s="19"/>
    </row>
    <row r="3156" spans="5:5" s="22" customFormat="1" ht="13.8" x14ac:dyDescent="0.3">
      <c r="E3156" s="19"/>
    </row>
    <row r="3157" spans="5:5" s="22" customFormat="1" ht="13.8" x14ac:dyDescent="0.3">
      <c r="E3157" s="19"/>
    </row>
    <row r="3158" spans="5:5" s="22" customFormat="1" ht="13.8" x14ac:dyDescent="0.3">
      <c r="E3158" s="19"/>
    </row>
    <row r="3159" spans="5:5" s="22" customFormat="1" ht="13.8" x14ac:dyDescent="0.3">
      <c r="E3159" s="19"/>
    </row>
    <row r="3160" spans="5:5" s="22" customFormat="1" ht="13.8" x14ac:dyDescent="0.3">
      <c r="E3160" s="19"/>
    </row>
    <row r="3161" spans="5:5" s="22" customFormat="1" ht="13.8" x14ac:dyDescent="0.3">
      <c r="E3161" s="19"/>
    </row>
    <row r="3162" spans="5:5" s="22" customFormat="1" ht="13.8" x14ac:dyDescent="0.3">
      <c r="E3162" s="19"/>
    </row>
    <row r="3163" spans="5:5" s="22" customFormat="1" ht="13.8" x14ac:dyDescent="0.3">
      <c r="E3163" s="19"/>
    </row>
    <row r="3164" spans="5:5" s="22" customFormat="1" ht="13.8" x14ac:dyDescent="0.3">
      <c r="E3164" s="19"/>
    </row>
    <row r="3165" spans="5:5" s="22" customFormat="1" ht="13.8" x14ac:dyDescent="0.3">
      <c r="E3165" s="19"/>
    </row>
    <row r="3166" spans="5:5" s="22" customFormat="1" ht="13.8" x14ac:dyDescent="0.3">
      <c r="E3166" s="19"/>
    </row>
    <row r="3167" spans="5:5" s="22" customFormat="1" ht="13.8" x14ac:dyDescent="0.3">
      <c r="E3167" s="19"/>
    </row>
    <row r="3168" spans="5:5" s="22" customFormat="1" ht="13.8" x14ac:dyDescent="0.3">
      <c r="E3168" s="19"/>
    </row>
    <row r="3169" spans="5:5" s="22" customFormat="1" ht="13.8" x14ac:dyDescent="0.3">
      <c r="E3169" s="19"/>
    </row>
    <row r="3170" spans="5:5" s="22" customFormat="1" ht="13.8" x14ac:dyDescent="0.3">
      <c r="E3170" s="19"/>
    </row>
    <row r="3171" spans="5:5" s="22" customFormat="1" ht="13.8" x14ac:dyDescent="0.3">
      <c r="E3171" s="19"/>
    </row>
    <row r="3172" spans="5:5" s="22" customFormat="1" ht="13.8" x14ac:dyDescent="0.3">
      <c r="E3172" s="19"/>
    </row>
    <row r="3173" spans="5:5" s="22" customFormat="1" ht="13.8" x14ac:dyDescent="0.3">
      <c r="E3173" s="19"/>
    </row>
    <row r="3174" spans="5:5" s="22" customFormat="1" ht="13.8" x14ac:dyDescent="0.3">
      <c r="E3174" s="19"/>
    </row>
    <row r="3175" spans="5:5" s="22" customFormat="1" ht="13.8" x14ac:dyDescent="0.3">
      <c r="E3175" s="19"/>
    </row>
    <row r="3176" spans="5:5" s="22" customFormat="1" ht="13.8" x14ac:dyDescent="0.3">
      <c r="E3176" s="19"/>
    </row>
    <row r="3177" spans="5:5" s="22" customFormat="1" ht="13.8" x14ac:dyDescent="0.3">
      <c r="E3177" s="19"/>
    </row>
    <row r="3178" spans="5:5" s="22" customFormat="1" ht="13.8" x14ac:dyDescent="0.3">
      <c r="E3178" s="19"/>
    </row>
    <row r="3179" spans="5:5" s="22" customFormat="1" ht="13.8" x14ac:dyDescent="0.3">
      <c r="E3179" s="19"/>
    </row>
    <row r="3180" spans="5:5" s="22" customFormat="1" ht="13.8" x14ac:dyDescent="0.3">
      <c r="E3180" s="19"/>
    </row>
    <row r="3181" spans="5:5" s="22" customFormat="1" ht="13.8" x14ac:dyDescent="0.3">
      <c r="E3181" s="19"/>
    </row>
    <row r="3182" spans="5:5" s="22" customFormat="1" ht="13.8" x14ac:dyDescent="0.3">
      <c r="E3182" s="19"/>
    </row>
    <row r="3183" spans="5:5" s="22" customFormat="1" ht="13.8" x14ac:dyDescent="0.3">
      <c r="E3183" s="19"/>
    </row>
    <row r="3184" spans="5:5" s="22" customFormat="1" ht="13.8" x14ac:dyDescent="0.3">
      <c r="E3184" s="19"/>
    </row>
    <row r="3185" spans="5:5" s="22" customFormat="1" ht="13.8" x14ac:dyDescent="0.3">
      <c r="E3185" s="19"/>
    </row>
    <row r="3186" spans="5:5" s="22" customFormat="1" ht="13.8" x14ac:dyDescent="0.3">
      <c r="E3186" s="19"/>
    </row>
    <row r="3187" spans="5:5" s="22" customFormat="1" ht="13.8" x14ac:dyDescent="0.3">
      <c r="E3187" s="19"/>
    </row>
    <row r="3188" spans="5:5" s="22" customFormat="1" ht="13.8" x14ac:dyDescent="0.3">
      <c r="E3188" s="19"/>
    </row>
    <row r="3189" spans="5:5" s="22" customFormat="1" ht="13.8" x14ac:dyDescent="0.3">
      <c r="E3189" s="19"/>
    </row>
    <row r="3190" spans="5:5" s="22" customFormat="1" ht="13.8" x14ac:dyDescent="0.3">
      <c r="E3190" s="19"/>
    </row>
    <row r="3191" spans="5:5" s="22" customFormat="1" ht="13.8" x14ac:dyDescent="0.3">
      <c r="E3191" s="19"/>
    </row>
    <row r="3192" spans="5:5" s="22" customFormat="1" ht="13.8" x14ac:dyDescent="0.3">
      <c r="E3192" s="19"/>
    </row>
    <row r="3193" spans="5:5" s="22" customFormat="1" ht="13.8" x14ac:dyDescent="0.3">
      <c r="E3193" s="19"/>
    </row>
    <row r="3194" spans="5:5" s="22" customFormat="1" ht="13.8" x14ac:dyDescent="0.3">
      <c r="E3194" s="19"/>
    </row>
    <row r="3195" spans="5:5" s="22" customFormat="1" ht="13.8" x14ac:dyDescent="0.3">
      <c r="E3195" s="19"/>
    </row>
    <row r="3196" spans="5:5" s="22" customFormat="1" ht="13.8" x14ac:dyDescent="0.3">
      <c r="E3196" s="19"/>
    </row>
    <row r="3197" spans="5:5" s="22" customFormat="1" ht="13.8" x14ac:dyDescent="0.3">
      <c r="E3197" s="19"/>
    </row>
    <row r="3198" spans="5:5" s="22" customFormat="1" ht="13.8" x14ac:dyDescent="0.3">
      <c r="E3198" s="19"/>
    </row>
    <row r="3199" spans="5:5" s="22" customFormat="1" ht="13.8" x14ac:dyDescent="0.3">
      <c r="E3199" s="19"/>
    </row>
    <row r="3200" spans="5:5" s="22" customFormat="1" ht="13.8" x14ac:dyDescent="0.3">
      <c r="E3200" s="19"/>
    </row>
    <row r="3201" spans="5:5" s="22" customFormat="1" ht="13.8" x14ac:dyDescent="0.3">
      <c r="E3201" s="19"/>
    </row>
    <row r="3202" spans="5:5" s="22" customFormat="1" ht="13.8" x14ac:dyDescent="0.3">
      <c r="E3202" s="19"/>
    </row>
    <row r="3203" spans="5:5" s="22" customFormat="1" ht="13.8" x14ac:dyDescent="0.3">
      <c r="E3203" s="19"/>
    </row>
    <row r="3204" spans="5:5" s="22" customFormat="1" ht="13.8" x14ac:dyDescent="0.3">
      <c r="E3204" s="19"/>
    </row>
    <row r="3205" spans="5:5" s="22" customFormat="1" ht="13.8" x14ac:dyDescent="0.3">
      <c r="E3205" s="19"/>
    </row>
    <row r="3206" spans="5:5" s="22" customFormat="1" ht="13.8" x14ac:dyDescent="0.3">
      <c r="E3206" s="19"/>
    </row>
    <row r="3207" spans="5:5" s="22" customFormat="1" ht="13.8" x14ac:dyDescent="0.3">
      <c r="E3207" s="19"/>
    </row>
    <row r="3208" spans="5:5" s="22" customFormat="1" ht="13.8" x14ac:dyDescent="0.3">
      <c r="E3208" s="19"/>
    </row>
    <row r="3209" spans="5:5" s="22" customFormat="1" ht="13.8" x14ac:dyDescent="0.3">
      <c r="E3209" s="19"/>
    </row>
    <row r="3210" spans="5:5" s="22" customFormat="1" ht="13.8" x14ac:dyDescent="0.3">
      <c r="E3210" s="19"/>
    </row>
    <row r="3211" spans="5:5" s="22" customFormat="1" ht="13.8" x14ac:dyDescent="0.3">
      <c r="E3211" s="19"/>
    </row>
    <row r="3212" spans="5:5" s="22" customFormat="1" ht="13.8" x14ac:dyDescent="0.3">
      <c r="E3212" s="19"/>
    </row>
    <row r="3213" spans="5:5" s="22" customFormat="1" ht="13.8" x14ac:dyDescent="0.3">
      <c r="E3213" s="19"/>
    </row>
    <row r="3214" spans="5:5" s="22" customFormat="1" ht="13.8" x14ac:dyDescent="0.3">
      <c r="E3214" s="19"/>
    </row>
    <row r="3215" spans="5:5" s="22" customFormat="1" ht="13.8" x14ac:dyDescent="0.3">
      <c r="E3215" s="19"/>
    </row>
    <row r="3216" spans="5:5" s="22" customFormat="1" ht="13.8" x14ac:dyDescent="0.3">
      <c r="E3216" s="19"/>
    </row>
    <row r="3217" spans="5:5" s="22" customFormat="1" ht="13.8" x14ac:dyDescent="0.3">
      <c r="E3217" s="19"/>
    </row>
    <row r="3218" spans="5:5" s="22" customFormat="1" ht="13.8" x14ac:dyDescent="0.3">
      <c r="E3218" s="19"/>
    </row>
    <row r="3219" spans="5:5" s="22" customFormat="1" ht="13.8" x14ac:dyDescent="0.3">
      <c r="E3219" s="19"/>
    </row>
    <row r="3220" spans="5:5" s="22" customFormat="1" ht="13.8" x14ac:dyDescent="0.3">
      <c r="E3220" s="19"/>
    </row>
    <row r="3221" spans="5:5" s="22" customFormat="1" ht="13.8" x14ac:dyDescent="0.3">
      <c r="E3221" s="19"/>
    </row>
    <row r="3222" spans="5:5" s="22" customFormat="1" ht="13.8" x14ac:dyDescent="0.3">
      <c r="E3222" s="19"/>
    </row>
    <row r="3223" spans="5:5" s="22" customFormat="1" ht="13.8" x14ac:dyDescent="0.3">
      <c r="E3223" s="19"/>
    </row>
    <row r="3224" spans="5:5" s="22" customFormat="1" ht="13.8" x14ac:dyDescent="0.3">
      <c r="E3224" s="19"/>
    </row>
    <row r="3225" spans="5:5" s="22" customFormat="1" ht="13.8" x14ac:dyDescent="0.3">
      <c r="E3225" s="19"/>
    </row>
    <row r="3226" spans="5:5" s="22" customFormat="1" ht="13.8" x14ac:dyDescent="0.3">
      <c r="E3226" s="19"/>
    </row>
    <row r="3227" spans="5:5" s="22" customFormat="1" ht="13.8" x14ac:dyDescent="0.3">
      <c r="E3227" s="19"/>
    </row>
    <row r="3228" spans="5:5" s="22" customFormat="1" ht="13.8" x14ac:dyDescent="0.3">
      <c r="E3228" s="19"/>
    </row>
    <row r="3229" spans="5:5" s="22" customFormat="1" ht="13.8" x14ac:dyDescent="0.3">
      <c r="E3229" s="19"/>
    </row>
    <row r="3230" spans="5:5" s="22" customFormat="1" ht="13.8" x14ac:dyDescent="0.3">
      <c r="E3230" s="19"/>
    </row>
    <row r="3231" spans="5:5" s="22" customFormat="1" ht="13.8" x14ac:dyDescent="0.3">
      <c r="E3231" s="19"/>
    </row>
    <row r="3232" spans="5:5" s="22" customFormat="1" ht="13.8" x14ac:dyDescent="0.3">
      <c r="E3232" s="19"/>
    </row>
    <row r="3233" spans="5:5" s="22" customFormat="1" ht="13.8" x14ac:dyDescent="0.3">
      <c r="E3233" s="19"/>
    </row>
    <row r="3234" spans="5:5" s="22" customFormat="1" ht="13.8" x14ac:dyDescent="0.3">
      <c r="E3234" s="19"/>
    </row>
    <row r="3235" spans="5:5" s="22" customFormat="1" ht="13.8" x14ac:dyDescent="0.3">
      <c r="E3235" s="19"/>
    </row>
    <row r="3236" spans="5:5" s="22" customFormat="1" ht="13.8" x14ac:dyDescent="0.3">
      <c r="E3236" s="19"/>
    </row>
    <row r="3237" spans="5:5" s="22" customFormat="1" ht="13.8" x14ac:dyDescent="0.3">
      <c r="E3237" s="19"/>
    </row>
    <row r="3238" spans="5:5" s="22" customFormat="1" ht="13.8" x14ac:dyDescent="0.3">
      <c r="E3238" s="19"/>
    </row>
    <row r="3239" spans="5:5" s="22" customFormat="1" ht="13.8" x14ac:dyDescent="0.3">
      <c r="E3239" s="19"/>
    </row>
    <row r="3240" spans="5:5" s="22" customFormat="1" ht="13.8" x14ac:dyDescent="0.3">
      <c r="E3240" s="19"/>
    </row>
    <row r="3241" spans="5:5" s="22" customFormat="1" ht="13.8" x14ac:dyDescent="0.3">
      <c r="E3241" s="19"/>
    </row>
    <row r="3242" spans="5:5" s="22" customFormat="1" ht="13.8" x14ac:dyDescent="0.3">
      <c r="E3242" s="19"/>
    </row>
    <row r="3243" spans="5:5" s="22" customFormat="1" ht="13.8" x14ac:dyDescent="0.3">
      <c r="E3243" s="19"/>
    </row>
    <row r="3244" spans="5:5" s="22" customFormat="1" ht="13.8" x14ac:dyDescent="0.3">
      <c r="E3244" s="19"/>
    </row>
    <row r="3245" spans="5:5" s="22" customFormat="1" ht="13.8" x14ac:dyDescent="0.3">
      <c r="E3245" s="19"/>
    </row>
    <row r="3246" spans="5:5" s="22" customFormat="1" ht="13.8" x14ac:dyDescent="0.3">
      <c r="E3246" s="19"/>
    </row>
    <row r="3247" spans="5:5" s="22" customFormat="1" ht="13.8" x14ac:dyDescent="0.3">
      <c r="E3247" s="19"/>
    </row>
    <row r="3248" spans="5:5" s="22" customFormat="1" ht="13.8" x14ac:dyDescent="0.3">
      <c r="E3248" s="19"/>
    </row>
    <row r="3249" spans="5:5" s="22" customFormat="1" ht="13.8" x14ac:dyDescent="0.3">
      <c r="E3249" s="19"/>
    </row>
    <row r="3250" spans="5:5" s="22" customFormat="1" ht="13.8" x14ac:dyDescent="0.3">
      <c r="E3250" s="19"/>
    </row>
    <row r="3251" spans="5:5" s="22" customFormat="1" ht="13.8" x14ac:dyDescent="0.3">
      <c r="E3251" s="19"/>
    </row>
    <row r="3252" spans="5:5" s="22" customFormat="1" ht="13.8" x14ac:dyDescent="0.3">
      <c r="E3252" s="19"/>
    </row>
    <row r="3253" spans="5:5" s="22" customFormat="1" ht="13.8" x14ac:dyDescent="0.3">
      <c r="E3253" s="19"/>
    </row>
    <row r="3254" spans="5:5" s="22" customFormat="1" ht="13.8" x14ac:dyDescent="0.3">
      <c r="E3254" s="19"/>
    </row>
    <row r="3255" spans="5:5" s="22" customFormat="1" ht="13.8" x14ac:dyDescent="0.3">
      <c r="E3255" s="19"/>
    </row>
    <row r="3256" spans="5:5" s="22" customFormat="1" ht="13.8" x14ac:dyDescent="0.3">
      <c r="E3256" s="19"/>
    </row>
    <row r="3257" spans="5:5" s="22" customFormat="1" ht="13.8" x14ac:dyDescent="0.3">
      <c r="E3257" s="19"/>
    </row>
    <row r="3258" spans="5:5" s="22" customFormat="1" ht="13.8" x14ac:dyDescent="0.3">
      <c r="E3258" s="19"/>
    </row>
    <row r="3259" spans="5:5" s="22" customFormat="1" ht="13.8" x14ac:dyDescent="0.3">
      <c r="E3259" s="19"/>
    </row>
    <row r="3260" spans="5:5" s="22" customFormat="1" ht="13.8" x14ac:dyDescent="0.3">
      <c r="E3260" s="19"/>
    </row>
    <row r="3261" spans="5:5" s="22" customFormat="1" ht="13.8" x14ac:dyDescent="0.3">
      <c r="E3261" s="19"/>
    </row>
    <row r="3262" spans="5:5" s="22" customFormat="1" ht="13.8" x14ac:dyDescent="0.3">
      <c r="E3262" s="19"/>
    </row>
    <row r="3263" spans="5:5" s="22" customFormat="1" ht="13.8" x14ac:dyDescent="0.3">
      <c r="E3263" s="19"/>
    </row>
    <row r="3264" spans="5:5" s="22" customFormat="1" ht="13.8" x14ac:dyDescent="0.3">
      <c r="E3264" s="19"/>
    </row>
    <row r="3265" spans="5:5" s="22" customFormat="1" ht="13.8" x14ac:dyDescent="0.3">
      <c r="E3265" s="19"/>
    </row>
    <row r="3266" spans="5:5" s="22" customFormat="1" ht="13.8" x14ac:dyDescent="0.3">
      <c r="E3266" s="19"/>
    </row>
    <row r="3267" spans="5:5" s="22" customFormat="1" ht="13.8" x14ac:dyDescent="0.3">
      <c r="E3267" s="19"/>
    </row>
    <row r="3268" spans="5:5" s="22" customFormat="1" ht="13.8" x14ac:dyDescent="0.3">
      <c r="E3268" s="19"/>
    </row>
    <row r="3269" spans="5:5" s="22" customFormat="1" ht="13.8" x14ac:dyDescent="0.3">
      <c r="E3269" s="19"/>
    </row>
    <row r="3270" spans="5:5" s="22" customFormat="1" ht="13.8" x14ac:dyDescent="0.3">
      <c r="E3270" s="19"/>
    </row>
    <row r="3271" spans="5:5" s="22" customFormat="1" ht="13.8" x14ac:dyDescent="0.3">
      <c r="E3271" s="19"/>
    </row>
    <row r="3272" spans="5:5" s="22" customFormat="1" ht="13.8" x14ac:dyDescent="0.3">
      <c r="E3272" s="19"/>
    </row>
    <row r="3273" spans="5:5" s="22" customFormat="1" ht="13.8" x14ac:dyDescent="0.3">
      <c r="E3273" s="19"/>
    </row>
    <row r="3274" spans="5:5" s="22" customFormat="1" ht="13.8" x14ac:dyDescent="0.3">
      <c r="E3274" s="19"/>
    </row>
    <row r="3275" spans="5:5" s="22" customFormat="1" ht="13.8" x14ac:dyDescent="0.3">
      <c r="E3275" s="19"/>
    </row>
    <row r="3276" spans="5:5" s="22" customFormat="1" ht="13.8" x14ac:dyDescent="0.3">
      <c r="E3276" s="19"/>
    </row>
    <row r="3277" spans="5:5" s="22" customFormat="1" ht="13.8" x14ac:dyDescent="0.3">
      <c r="E3277" s="19"/>
    </row>
    <row r="3278" spans="5:5" s="22" customFormat="1" ht="13.8" x14ac:dyDescent="0.3">
      <c r="E3278" s="19"/>
    </row>
    <row r="3279" spans="5:5" s="22" customFormat="1" ht="13.8" x14ac:dyDescent="0.3">
      <c r="E3279" s="19"/>
    </row>
    <row r="3280" spans="5:5" s="22" customFormat="1" ht="13.8" x14ac:dyDescent="0.3">
      <c r="E3280" s="19"/>
    </row>
    <row r="3281" spans="5:5" s="22" customFormat="1" ht="13.8" x14ac:dyDescent="0.3">
      <c r="E3281" s="19"/>
    </row>
    <row r="3282" spans="5:5" s="22" customFormat="1" ht="13.8" x14ac:dyDescent="0.3">
      <c r="E3282" s="19"/>
    </row>
    <row r="3283" spans="5:5" s="22" customFormat="1" ht="13.8" x14ac:dyDescent="0.3">
      <c r="E3283" s="19"/>
    </row>
    <row r="3284" spans="5:5" s="22" customFormat="1" ht="13.8" x14ac:dyDescent="0.3">
      <c r="E3284" s="19"/>
    </row>
    <row r="3285" spans="5:5" s="22" customFormat="1" ht="13.8" x14ac:dyDescent="0.3">
      <c r="E3285" s="19"/>
    </row>
    <row r="3286" spans="5:5" s="22" customFormat="1" ht="13.8" x14ac:dyDescent="0.3">
      <c r="E3286" s="19"/>
    </row>
    <row r="3287" spans="5:5" s="22" customFormat="1" ht="13.8" x14ac:dyDescent="0.3">
      <c r="E3287" s="19"/>
    </row>
    <row r="3288" spans="5:5" s="22" customFormat="1" ht="13.8" x14ac:dyDescent="0.3">
      <c r="E3288" s="19"/>
    </row>
    <row r="3289" spans="5:5" s="22" customFormat="1" ht="13.8" x14ac:dyDescent="0.3">
      <c r="E3289" s="19"/>
    </row>
    <row r="3290" spans="5:5" s="22" customFormat="1" ht="13.8" x14ac:dyDescent="0.3">
      <c r="E3290" s="19"/>
    </row>
    <row r="3291" spans="5:5" s="22" customFormat="1" ht="13.8" x14ac:dyDescent="0.3">
      <c r="E3291" s="19"/>
    </row>
    <row r="3292" spans="5:5" s="22" customFormat="1" ht="13.8" x14ac:dyDescent="0.3">
      <c r="E3292" s="19"/>
    </row>
    <row r="3293" spans="5:5" s="22" customFormat="1" ht="13.8" x14ac:dyDescent="0.3">
      <c r="E3293" s="19"/>
    </row>
    <row r="3294" spans="5:5" s="22" customFormat="1" ht="13.8" x14ac:dyDescent="0.3">
      <c r="E3294" s="19"/>
    </row>
    <row r="3295" spans="5:5" s="22" customFormat="1" ht="13.8" x14ac:dyDescent="0.3">
      <c r="E3295" s="19"/>
    </row>
    <row r="3296" spans="5:5" s="22" customFormat="1" ht="13.8" x14ac:dyDescent="0.3">
      <c r="E3296" s="19"/>
    </row>
    <row r="3297" spans="5:5" s="22" customFormat="1" ht="13.8" x14ac:dyDescent="0.3">
      <c r="E3297" s="19"/>
    </row>
    <row r="3298" spans="5:5" s="22" customFormat="1" ht="13.8" x14ac:dyDescent="0.3">
      <c r="E3298" s="19"/>
    </row>
    <row r="3299" spans="5:5" s="22" customFormat="1" ht="13.8" x14ac:dyDescent="0.3">
      <c r="E3299" s="19"/>
    </row>
    <row r="3300" spans="5:5" s="22" customFormat="1" ht="13.8" x14ac:dyDescent="0.3">
      <c r="E3300" s="19"/>
    </row>
    <row r="3301" spans="5:5" s="22" customFormat="1" ht="13.8" x14ac:dyDescent="0.3">
      <c r="E3301" s="19"/>
    </row>
    <row r="3302" spans="5:5" s="22" customFormat="1" ht="13.8" x14ac:dyDescent="0.3">
      <c r="E3302" s="19"/>
    </row>
    <row r="3303" spans="5:5" s="22" customFormat="1" ht="13.8" x14ac:dyDescent="0.3">
      <c r="E3303" s="19"/>
    </row>
    <row r="3304" spans="5:5" s="22" customFormat="1" ht="13.8" x14ac:dyDescent="0.3">
      <c r="E3304" s="19"/>
    </row>
    <row r="3305" spans="5:5" s="22" customFormat="1" ht="13.8" x14ac:dyDescent="0.3">
      <c r="E3305" s="19"/>
    </row>
    <row r="3306" spans="5:5" s="22" customFormat="1" ht="13.8" x14ac:dyDescent="0.3">
      <c r="E3306" s="19"/>
    </row>
    <row r="3307" spans="5:5" s="22" customFormat="1" ht="13.8" x14ac:dyDescent="0.3">
      <c r="E3307" s="19"/>
    </row>
    <row r="3308" spans="5:5" s="22" customFormat="1" ht="13.8" x14ac:dyDescent="0.3">
      <c r="E3308" s="19"/>
    </row>
    <row r="3309" spans="5:5" s="22" customFormat="1" ht="13.8" x14ac:dyDescent="0.3">
      <c r="E3309" s="19"/>
    </row>
    <row r="3310" spans="5:5" s="22" customFormat="1" ht="13.8" x14ac:dyDescent="0.3">
      <c r="E3310" s="19"/>
    </row>
    <row r="3311" spans="5:5" s="22" customFormat="1" ht="13.8" x14ac:dyDescent="0.3">
      <c r="E3311" s="19"/>
    </row>
    <row r="3312" spans="5:5" s="22" customFormat="1" ht="13.8" x14ac:dyDescent="0.3">
      <c r="E3312" s="19"/>
    </row>
    <row r="3313" spans="5:5" s="22" customFormat="1" ht="13.8" x14ac:dyDescent="0.3">
      <c r="E3313" s="19"/>
    </row>
    <row r="3314" spans="5:5" s="22" customFormat="1" ht="13.8" x14ac:dyDescent="0.3">
      <c r="E3314" s="19"/>
    </row>
    <row r="3315" spans="5:5" s="22" customFormat="1" ht="13.8" x14ac:dyDescent="0.3">
      <c r="E3315" s="19"/>
    </row>
    <row r="3316" spans="5:5" s="22" customFormat="1" ht="13.8" x14ac:dyDescent="0.3">
      <c r="E3316" s="19"/>
    </row>
    <row r="3317" spans="5:5" s="22" customFormat="1" ht="13.8" x14ac:dyDescent="0.3">
      <c r="E3317" s="19"/>
    </row>
    <row r="3318" spans="5:5" s="22" customFormat="1" ht="13.8" x14ac:dyDescent="0.3">
      <c r="E3318" s="19"/>
    </row>
    <row r="3319" spans="5:5" s="22" customFormat="1" ht="13.8" x14ac:dyDescent="0.3">
      <c r="E3319" s="19"/>
    </row>
    <row r="3320" spans="5:5" s="22" customFormat="1" ht="13.8" x14ac:dyDescent="0.3">
      <c r="E3320" s="19"/>
    </row>
    <row r="3321" spans="5:5" s="22" customFormat="1" ht="13.8" x14ac:dyDescent="0.3">
      <c r="E3321" s="19"/>
    </row>
    <row r="3322" spans="5:5" s="22" customFormat="1" ht="13.8" x14ac:dyDescent="0.3">
      <c r="E3322" s="19"/>
    </row>
    <row r="3323" spans="5:5" s="22" customFormat="1" ht="13.8" x14ac:dyDescent="0.3">
      <c r="E3323" s="19"/>
    </row>
    <row r="3324" spans="5:5" s="22" customFormat="1" ht="13.8" x14ac:dyDescent="0.3">
      <c r="E3324" s="19"/>
    </row>
    <row r="3325" spans="5:5" s="22" customFormat="1" ht="13.8" x14ac:dyDescent="0.3">
      <c r="E3325" s="19"/>
    </row>
    <row r="3326" spans="5:5" s="22" customFormat="1" ht="13.8" x14ac:dyDescent="0.3">
      <c r="E3326" s="19"/>
    </row>
    <row r="3327" spans="5:5" s="22" customFormat="1" ht="13.8" x14ac:dyDescent="0.3">
      <c r="E3327" s="19"/>
    </row>
    <row r="3328" spans="5:5" s="22" customFormat="1" ht="13.8" x14ac:dyDescent="0.3">
      <c r="E3328" s="19"/>
    </row>
    <row r="3329" spans="5:5" s="22" customFormat="1" ht="13.8" x14ac:dyDescent="0.3">
      <c r="E3329" s="19"/>
    </row>
    <row r="3330" spans="5:5" s="22" customFormat="1" ht="13.8" x14ac:dyDescent="0.3">
      <c r="E3330" s="19"/>
    </row>
    <row r="3331" spans="5:5" s="22" customFormat="1" ht="13.8" x14ac:dyDescent="0.3">
      <c r="E3331" s="19"/>
    </row>
    <row r="3332" spans="5:5" s="22" customFormat="1" ht="13.8" x14ac:dyDescent="0.3">
      <c r="E3332" s="19"/>
    </row>
    <row r="3333" spans="5:5" s="22" customFormat="1" ht="13.8" x14ac:dyDescent="0.3">
      <c r="E3333" s="19"/>
    </row>
    <row r="3334" spans="5:5" s="22" customFormat="1" ht="13.8" x14ac:dyDescent="0.3">
      <c r="E3334" s="19"/>
    </row>
    <row r="3335" spans="5:5" s="22" customFormat="1" ht="13.8" x14ac:dyDescent="0.3">
      <c r="E3335" s="19"/>
    </row>
    <row r="3336" spans="5:5" s="22" customFormat="1" ht="13.8" x14ac:dyDescent="0.3">
      <c r="E3336" s="19"/>
    </row>
    <row r="3337" spans="5:5" s="22" customFormat="1" ht="13.8" x14ac:dyDescent="0.3">
      <c r="E3337" s="19"/>
    </row>
    <row r="3338" spans="5:5" s="22" customFormat="1" ht="13.8" x14ac:dyDescent="0.3">
      <c r="E3338" s="19"/>
    </row>
    <row r="3339" spans="5:5" s="22" customFormat="1" ht="13.8" x14ac:dyDescent="0.3">
      <c r="E3339" s="19"/>
    </row>
    <row r="3340" spans="5:5" s="22" customFormat="1" ht="13.8" x14ac:dyDescent="0.3">
      <c r="E3340" s="19"/>
    </row>
    <row r="3341" spans="5:5" s="22" customFormat="1" ht="13.8" x14ac:dyDescent="0.3">
      <c r="E3341" s="19"/>
    </row>
    <row r="3342" spans="5:5" s="22" customFormat="1" ht="13.8" x14ac:dyDescent="0.3">
      <c r="E3342" s="19"/>
    </row>
    <row r="3343" spans="5:5" s="22" customFormat="1" ht="13.8" x14ac:dyDescent="0.3">
      <c r="E3343" s="19"/>
    </row>
    <row r="3344" spans="5:5" s="22" customFormat="1" ht="13.8" x14ac:dyDescent="0.3">
      <c r="E3344" s="19"/>
    </row>
    <row r="3345" spans="5:5" s="22" customFormat="1" ht="13.8" x14ac:dyDescent="0.3">
      <c r="E3345" s="19"/>
    </row>
    <row r="3346" spans="5:5" s="22" customFormat="1" ht="13.8" x14ac:dyDescent="0.3">
      <c r="E3346" s="19"/>
    </row>
    <row r="3347" spans="5:5" s="22" customFormat="1" ht="13.8" x14ac:dyDescent="0.3">
      <c r="E3347" s="19"/>
    </row>
    <row r="3348" spans="5:5" s="22" customFormat="1" ht="13.8" x14ac:dyDescent="0.3">
      <c r="E3348" s="19"/>
    </row>
    <row r="3349" spans="5:5" s="22" customFormat="1" ht="13.8" x14ac:dyDescent="0.3">
      <c r="E3349" s="19"/>
    </row>
    <row r="3350" spans="5:5" s="22" customFormat="1" ht="13.8" x14ac:dyDescent="0.3">
      <c r="E3350" s="19"/>
    </row>
    <row r="3351" spans="5:5" s="22" customFormat="1" ht="13.8" x14ac:dyDescent="0.3">
      <c r="E3351" s="19"/>
    </row>
    <row r="3352" spans="5:5" s="22" customFormat="1" ht="13.8" x14ac:dyDescent="0.3">
      <c r="E3352" s="19"/>
    </row>
    <row r="3353" spans="5:5" s="22" customFormat="1" ht="13.8" x14ac:dyDescent="0.3">
      <c r="E3353" s="19"/>
    </row>
    <row r="3354" spans="5:5" s="22" customFormat="1" ht="13.8" x14ac:dyDescent="0.3">
      <c r="E3354" s="19"/>
    </row>
    <row r="3355" spans="5:5" s="22" customFormat="1" ht="13.8" x14ac:dyDescent="0.3">
      <c r="E3355" s="19"/>
    </row>
    <row r="3356" spans="5:5" s="22" customFormat="1" ht="13.8" x14ac:dyDescent="0.3">
      <c r="E3356" s="19"/>
    </row>
    <row r="3357" spans="5:5" s="22" customFormat="1" ht="13.8" x14ac:dyDescent="0.3">
      <c r="E3357" s="19"/>
    </row>
    <row r="3358" spans="5:5" s="22" customFormat="1" ht="13.8" x14ac:dyDescent="0.3">
      <c r="E3358" s="19"/>
    </row>
    <row r="3359" spans="5:5" s="22" customFormat="1" ht="13.8" x14ac:dyDescent="0.3">
      <c r="E3359" s="19"/>
    </row>
    <row r="3360" spans="5:5" s="22" customFormat="1" ht="13.8" x14ac:dyDescent="0.3">
      <c r="E3360" s="19"/>
    </row>
    <row r="3361" spans="5:5" s="22" customFormat="1" ht="13.8" x14ac:dyDescent="0.3">
      <c r="E3361" s="19"/>
    </row>
    <row r="3362" spans="5:5" s="22" customFormat="1" ht="13.8" x14ac:dyDescent="0.3">
      <c r="E3362" s="19"/>
    </row>
    <row r="3363" spans="5:5" s="22" customFormat="1" ht="13.8" x14ac:dyDescent="0.3">
      <c r="E3363" s="19"/>
    </row>
    <row r="3364" spans="5:5" s="22" customFormat="1" ht="13.8" x14ac:dyDescent="0.3">
      <c r="E3364" s="19"/>
    </row>
    <row r="3365" spans="5:5" s="22" customFormat="1" ht="13.8" x14ac:dyDescent="0.3">
      <c r="E3365" s="19"/>
    </row>
    <row r="3366" spans="5:5" s="22" customFormat="1" ht="13.8" x14ac:dyDescent="0.3">
      <c r="E3366" s="19"/>
    </row>
    <row r="3367" spans="5:5" s="22" customFormat="1" ht="13.8" x14ac:dyDescent="0.3">
      <c r="E3367" s="19"/>
    </row>
    <row r="3368" spans="5:5" s="22" customFormat="1" ht="13.8" x14ac:dyDescent="0.3">
      <c r="E3368" s="19"/>
    </row>
    <row r="3369" spans="5:5" s="22" customFormat="1" ht="13.8" x14ac:dyDescent="0.3">
      <c r="E3369" s="19"/>
    </row>
    <row r="3370" spans="5:5" s="22" customFormat="1" ht="13.8" x14ac:dyDescent="0.3">
      <c r="E3370" s="19"/>
    </row>
    <row r="3371" spans="5:5" s="22" customFormat="1" ht="13.8" x14ac:dyDescent="0.3">
      <c r="E3371" s="19"/>
    </row>
    <row r="3372" spans="5:5" s="22" customFormat="1" ht="13.8" x14ac:dyDescent="0.3">
      <c r="E3372" s="19"/>
    </row>
    <row r="3373" spans="5:5" s="22" customFormat="1" ht="13.8" x14ac:dyDescent="0.3">
      <c r="E3373" s="19"/>
    </row>
    <row r="3374" spans="5:5" s="22" customFormat="1" ht="13.8" x14ac:dyDescent="0.3">
      <c r="E3374" s="19"/>
    </row>
    <row r="3375" spans="5:5" s="22" customFormat="1" ht="13.8" x14ac:dyDescent="0.3">
      <c r="E3375" s="19"/>
    </row>
    <row r="3376" spans="5:5" s="22" customFormat="1" ht="13.8" x14ac:dyDescent="0.3">
      <c r="E3376" s="19"/>
    </row>
    <row r="3377" spans="5:5" s="22" customFormat="1" ht="13.8" x14ac:dyDescent="0.3">
      <c r="E3377" s="19"/>
    </row>
    <row r="3378" spans="5:5" s="22" customFormat="1" ht="13.8" x14ac:dyDescent="0.3">
      <c r="E3378" s="19"/>
    </row>
    <row r="3379" spans="5:5" s="22" customFormat="1" ht="13.8" x14ac:dyDescent="0.3">
      <c r="E3379" s="19"/>
    </row>
    <row r="3380" spans="5:5" s="22" customFormat="1" ht="13.8" x14ac:dyDescent="0.3">
      <c r="E3380" s="19"/>
    </row>
    <row r="3381" spans="5:5" s="22" customFormat="1" ht="13.8" x14ac:dyDescent="0.3">
      <c r="E3381" s="19"/>
    </row>
    <row r="3382" spans="5:5" s="22" customFormat="1" ht="13.8" x14ac:dyDescent="0.3">
      <c r="E3382" s="19"/>
    </row>
    <row r="3383" spans="5:5" s="22" customFormat="1" ht="13.8" x14ac:dyDescent="0.3">
      <c r="E3383" s="19"/>
    </row>
    <row r="3384" spans="5:5" s="22" customFormat="1" ht="13.8" x14ac:dyDescent="0.3">
      <c r="E3384" s="19"/>
    </row>
    <row r="3385" spans="5:5" s="22" customFormat="1" ht="13.8" x14ac:dyDescent="0.3">
      <c r="E3385" s="19"/>
    </row>
    <row r="3386" spans="5:5" s="22" customFormat="1" ht="13.8" x14ac:dyDescent="0.3">
      <c r="E3386" s="19"/>
    </row>
    <row r="3387" spans="5:5" s="22" customFormat="1" ht="13.8" x14ac:dyDescent="0.3">
      <c r="E3387" s="19"/>
    </row>
    <row r="3388" spans="5:5" s="22" customFormat="1" ht="13.8" x14ac:dyDescent="0.3">
      <c r="E3388" s="19"/>
    </row>
    <row r="3389" spans="5:5" s="22" customFormat="1" ht="13.8" x14ac:dyDescent="0.3">
      <c r="E3389" s="19"/>
    </row>
    <row r="3390" spans="5:5" s="22" customFormat="1" ht="13.8" x14ac:dyDescent="0.3">
      <c r="E3390" s="19"/>
    </row>
    <row r="3391" spans="5:5" s="22" customFormat="1" ht="13.8" x14ac:dyDescent="0.3">
      <c r="E3391" s="19"/>
    </row>
    <row r="3392" spans="5:5" s="22" customFormat="1" ht="13.8" x14ac:dyDescent="0.3">
      <c r="E3392" s="19"/>
    </row>
    <row r="3393" spans="5:5" s="22" customFormat="1" ht="13.8" x14ac:dyDescent="0.3">
      <c r="E3393" s="19"/>
    </row>
    <row r="3394" spans="5:5" s="22" customFormat="1" ht="13.8" x14ac:dyDescent="0.3">
      <c r="E3394" s="19"/>
    </row>
    <row r="3395" spans="5:5" s="22" customFormat="1" ht="13.8" x14ac:dyDescent="0.3">
      <c r="E3395" s="19"/>
    </row>
    <row r="3396" spans="5:5" s="22" customFormat="1" ht="13.8" x14ac:dyDescent="0.3">
      <c r="E3396" s="19"/>
    </row>
    <row r="3397" spans="5:5" s="22" customFormat="1" ht="13.8" x14ac:dyDescent="0.3">
      <c r="E3397" s="19"/>
    </row>
    <row r="3398" spans="5:5" s="22" customFormat="1" ht="13.8" x14ac:dyDescent="0.3">
      <c r="E3398" s="19"/>
    </row>
    <row r="3399" spans="5:5" s="22" customFormat="1" ht="13.8" x14ac:dyDescent="0.3">
      <c r="E3399" s="19"/>
    </row>
    <row r="3400" spans="5:5" s="22" customFormat="1" ht="13.8" x14ac:dyDescent="0.3">
      <c r="E3400" s="19"/>
    </row>
    <row r="3401" spans="5:5" s="22" customFormat="1" ht="13.8" x14ac:dyDescent="0.3">
      <c r="E3401" s="19"/>
    </row>
    <row r="3402" spans="5:5" s="22" customFormat="1" ht="13.8" x14ac:dyDescent="0.3">
      <c r="E3402" s="19"/>
    </row>
    <row r="3403" spans="5:5" s="22" customFormat="1" ht="13.8" x14ac:dyDescent="0.3">
      <c r="E3403" s="19"/>
    </row>
    <row r="3404" spans="5:5" s="22" customFormat="1" ht="13.8" x14ac:dyDescent="0.3">
      <c r="E3404" s="19"/>
    </row>
    <row r="3405" spans="5:5" s="22" customFormat="1" ht="13.8" x14ac:dyDescent="0.3">
      <c r="E3405" s="19"/>
    </row>
    <row r="3406" spans="5:5" s="22" customFormat="1" ht="13.8" x14ac:dyDescent="0.3">
      <c r="E3406" s="19"/>
    </row>
    <row r="3407" spans="5:5" s="22" customFormat="1" ht="13.8" x14ac:dyDescent="0.3">
      <c r="E3407" s="19"/>
    </row>
    <row r="3408" spans="5:5" s="22" customFormat="1" ht="13.8" x14ac:dyDescent="0.3">
      <c r="E3408" s="19"/>
    </row>
    <row r="3409" spans="5:5" s="22" customFormat="1" ht="13.8" x14ac:dyDescent="0.3">
      <c r="E3409" s="19"/>
    </row>
    <row r="3410" spans="5:5" s="22" customFormat="1" ht="13.8" x14ac:dyDescent="0.3">
      <c r="E3410" s="19"/>
    </row>
    <row r="3411" spans="5:5" s="22" customFormat="1" ht="13.8" x14ac:dyDescent="0.3">
      <c r="E3411" s="19"/>
    </row>
    <row r="3412" spans="5:5" s="22" customFormat="1" ht="13.8" x14ac:dyDescent="0.3">
      <c r="E3412" s="19"/>
    </row>
    <row r="3413" spans="5:5" s="22" customFormat="1" ht="13.8" x14ac:dyDescent="0.3">
      <c r="E3413" s="19"/>
    </row>
    <row r="3414" spans="5:5" s="22" customFormat="1" ht="13.8" x14ac:dyDescent="0.3">
      <c r="E3414" s="19"/>
    </row>
    <row r="3415" spans="5:5" s="22" customFormat="1" ht="13.8" x14ac:dyDescent="0.3">
      <c r="E3415" s="19"/>
    </row>
    <row r="3416" spans="5:5" s="22" customFormat="1" ht="13.8" x14ac:dyDescent="0.3">
      <c r="E3416" s="19"/>
    </row>
    <row r="3417" spans="5:5" s="22" customFormat="1" ht="13.8" x14ac:dyDescent="0.3">
      <c r="E3417" s="19"/>
    </row>
    <row r="3418" spans="5:5" s="22" customFormat="1" ht="13.8" x14ac:dyDescent="0.3">
      <c r="E3418" s="19"/>
    </row>
    <row r="3419" spans="5:5" s="22" customFormat="1" ht="13.8" x14ac:dyDescent="0.3">
      <c r="E3419" s="19"/>
    </row>
    <row r="3420" spans="5:5" s="22" customFormat="1" ht="13.8" x14ac:dyDescent="0.3">
      <c r="E3420" s="19"/>
    </row>
    <row r="3421" spans="5:5" s="22" customFormat="1" ht="13.8" x14ac:dyDescent="0.3">
      <c r="E3421" s="19"/>
    </row>
    <row r="3422" spans="5:5" s="22" customFormat="1" ht="13.8" x14ac:dyDescent="0.3">
      <c r="E3422" s="19"/>
    </row>
    <row r="3423" spans="5:5" s="22" customFormat="1" ht="13.8" x14ac:dyDescent="0.3">
      <c r="E3423" s="19"/>
    </row>
    <row r="3424" spans="5:5" s="22" customFormat="1" ht="13.8" x14ac:dyDescent="0.3">
      <c r="E3424" s="19"/>
    </row>
    <row r="3425" spans="5:5" s="22" customFormat="1" ht="13.8" x14ac:dyDescent="0.3">
      <c r="E3425" s="19"/>
    </row>
    <row r="3426" spans="5:5" s="22" customFormat="1" ht="13.8" x14ac:dyDescent="0.3">
      <c r="E3426" s="19"/>
    </row>
    <row r="3427" spans="5:5" s="22" customFormat="1" ht="13.8" x14ac:dyDescent="0.3">
      <c r="E3427" s="19"/>
    </row>
    <row r="3428" spans="5:5" s="22" customFormat="1" ht="13.8" x14ac:dyDescent="0.3">
      <c r="E3428" s="19"/>
    </row>
    <row r="3429" spans="5:5" s="22" customFormat="1" ht="13.8" x14ac:dyDescent="0.3">
      <c r="E3429" s="19"/>
    </row>
    <row r="3430" spans="5:5" s="22" customFormat="1" ht="13.8" x14ac:dyDescent="0.3">
      <c r="E3430" s="19"/>
    </row>
    <row r="3431" spans="5:5" s="22" customFormat="1" ht="13.8" x14ac:dyDescent="0.3">
      <c r="E3431" s="19"/>
    </row>
    <row r="3432" spans="5:5" s="22" customFormat="1" ht="13.8" x14ac:dyDescent="0.3">
      <c r="E3432" s="19"/>
    </row>
    <row r="3433" spans="5:5" s="22" customFormat="1" ht="13.8" x14ac:dyDescent="0.3">
      <c r="E3433" s="19"/>
    </row>
    <row r="3434" spans="5:5" s="22" customFormat="1" ht="13.8" x14ac:dyDescent="0.3">
      <c r="E3434" s="19"/>
    </row>
    <row r="3435" spans="5:5" s="22" customFormat="1" ht="13.8" x14ac:dyDescent="0.3">
      <c r="E3435" s="19"/>
    </row>
    <row r="3436" spans="5:5" s="22" customFormat="1" ht="13.8" x14ac:dyDescent="0.3">
      <c r="E3436" s="19"/>
    </row>
    <row r="3437" spans="5:5" s="22" customFormat="1" ht="13.8" x14ac:dyDescent="0.3">
      <c r="E3437" s="19"/>
    </row>
    <row r="3438" spans="5:5" s="22" customFormat="1" ht="13.8" x14ac:dyDescent="0.3">
      <c r="E3438" s="19"/>
    </row>
    <row r="3439" spans="5:5" s="22" customFormat="1" ht="13.8" x14ac:dyDescent="0.3">
      <c r="E3439" s="19"/>
    </row>
    <row r="3440" spans="5:5" s="22" customFormat="1" ht="13.8" x14ac:dyDescent="0.3">
      <c r="E3440" s="19"/>
    </row>
    <row r="3441" spans="5:5" s="22" customFormat="1" ht="13.8" x14ac:dyDescent="0.3">
      <c r="E3441" s="19"/>
    </row>
    <row r="3442" spans="5:5" s="22" customFormat="1" ht="13.8" x14ac:dyDescent="0.3">
      <c r="E3442" s="19"/>
    </row>
    <row r="3443" spans="5:5" s="22" customFormat="1" ht="13.8" x14ac:dyDescent="0.3">
      <c r="E3443" s="19"/>
    </row>
    <row r="3444" spans="5:5" s="22" customFormat="1" ht="13.8" x14ac:dyDescent="0.3">
      <c r="E3444" s="19"/>
    </row>
    <row r="3445" spans="5:5" s="22" customFormat="1" ht="13.8" x14ac:dyDescent="0.3">
      <c r="E3445" s="19"/>
    </row>
    <row r="3446" spans="5:5" s="22" customFormat="1" ht="13.8" x14ac:dyDescent="0.3">
      <c r="E3446" s="19"/>
    </row>
    <row r="3447" spans="5:5" s="22" customFormat="1" ht="13.8" x14ac:dyDescent="0.3">
      <c r="E3447" s="19"/>
    </row>
    <row r="3448" spans="5:5" s="22" customFormat="1" ht="13.8" x14ac:dyDescent="0.3">
      <c r="E3448" s="19"/>
    </row>
    <row r="3449" spans="5:5" s="22" customFormat="1" ht="13.8" x14ac:dyDescent="0.3">
      <c r="E3449" s="19"/>
    </row>
    <row r="3450" spans="5:5" s="22" customFormat="1" ht="13.8" x14ac:dyDescent="0.3">
      <c r="E3450" s="19"/>
    </row>
    <row r="3451" spans="5:5" s="22" customFormat="1" ht="13.8" x14ac:dyDescent="0.3">
      <c r="E3451" s="19"/>
    </row>
    <row r="3452" spans="5:5" s="22" customFormat="1" ht="13.8" x14ac:dyDescent="0.3">
      <c r="E3452" s="19"/>
    </row>
    <row r="3453" spans="5:5" s="22" customFormat="1" ht="13.8" x14ac:dyDescent="0.3">
      <c r="E3453" s="19"/>
    </row>
    <row r="3454" spans="5:5" s="22" customFormat="1" ht="13.8" x14ac:dyDescent="0.3">
      <c r="E3454" s="19"/>
    </row>
    <row r="3455" spans="5:5" s="22" customFormat="1" ht="13.8" x14ac:dyDescent="0.3">
      <c r="E3455" s="19"/>
    </row>
    <row r="3456" spans="5:5" s="22" customFormat="1" ht="13.8" x14ac:dyDescent="0.3">
      <c r="E3456" s="19"/>
    </row>
    <row r="3457" spans="5:5" s="22" customFormat="1" ht="13.8" x14ac:dyDescent="0.3">
      <c r="E3457" s="19"/>
    </row>
    <row r="3458" spans="5:5" s="22" customFormat="1" ht="13.8" x14ac:dyDescent="0.3">
      <c r="E3458" s="19"/>
    </row>
    <row r="3459" spans="5:5" s="22" customFormat="1" ht="13.8" x14ac:dyDescent="0.3">
      <c r="E3459" s="19"/>
    </row>
    <row r="3460" spans="5:5" s="22" customFormat="1" ht="13.8" x14ac:dyDescent="0.3">
      <c r="E3460" s="19"/>
    </row>
    <row r="3461" spans="5:5" s="22" customFormat="1" ht="13.8" x14ac:dyDescent="0.3">
      <c r="E3461" s="19"/>
    </row>
    <row r="3462" spans="5:5" s="22" customFormat="1" ht="13.8" x14ac:dyDescent="0.3">
      <c r="E3462" s="19"/>
    </row>
    <row r="3463" spans="5:5" s="22" customFormat="1" ht="13.8" x14ac:dyDescent="0.3">
      <c r="E3463" s="19"/>
    </row>
    <row r="3464" spans="5:5" s="22" customFormat="1" ht="13.8" x14ac:dyDescent="0.3">
      <c r="E3464" s="19"/>
    </row>
    <row r="3465" spans="5:5" s="22" customFormat="1" ht="13.8" x14ac:dyDescent="0.3">
      <c r="E3465" s="19"/>
    </row>
    <row r="3466" spans="5:5" s="22" customFormat="1" ht="13.8" x14ac:dyDescent="0.3">
      <c r="E3466" s="19"/>
    </row>
    <row r="3467" spans="5:5" s="22" customFormat="1" ht="13.8" x14ac:dyDescent="0.3">
      <c r="E3467" s="19"/>
    </row>
    <row r="3468" spans="5:5" s="22" customFormat="1" ht="13.8" x14ac:dyDescent="0.3">
      <c r="E3468" s="19"/>
    </row>
    <row r="3469" spans="5:5" s="22" customFormat="1" ht="13.8" x14ac:dyDescent="0.3">
      <c r="E3469" s="19"/>
    </row>
    <row r="3470" spans="5:5" s="22" customFormat="1" ht="13.8" x14ac:dyDescent="0.3">
      <c r="E3470" s="19"/>
    </row>
    <row r="3471" spans="5:5" s="22" customFormat="1" ht="13.8" x14ac:dyDescent="0.3">
      <c r="E3471" s="19"/>
    </row>
    <row r="3472" spans="5:5" s="22" customFormat="1" ht="13.8" x14ac:dyDescent="0.3">
      <c r="E3472" s="19"/>
    </row>
    <row r="3473" spans="5:5" s="22" customFormat="1" ht="13.8" x14ac:dyDescent="0.3">
      <c r="E3473" s="19"/>
    </row>
    <row r="3474" spans="5:5" s="22" customFormat="1" ht="13.8" x14ac:dyDescent="0.3">
      <c r="E3474" s="19"/>
    </row>
    <row r="3475" spans="5:5" s="22" customFormat="1" ht="13.8" x14ac:dyDescent="0.3">
      <c r="E3475" s="19"/>
    </row>
    <row r="3476" spans="5:5" s="22" customFormat="1" ht="13.8" x14ac:dyDescent="0.3">
      <c r="E3476" s="19"/>
    </row>
    <row r="3477" spans="5:5" s="22" customFormat="1" ht="13.8" x14ac:dyDescent="0.3">
      <c r="E3477" s="19"/>
    </row>
    <row r="3478" spans="5:5" s="22" customFormat="1" ht="13.8" x14ac:dyDescent="0.3">
      <c r="E3478" s="19"/>
    </row>
    <row r="3479" spans="5:5" s="22" customFormat="1" ht="13.8" x14ac:dyDescent="0.3">
      <c r="E3479" s="19"/>
    </row>
    <row r="3480" spans="5:5" s="22" customFormat="1" ht="13.8" x14ac:dyDescent="0.3">
      <c r="E3480" s="19"/>
    </row>
    <row r="3481" spans="5:5" s="22" customFormat="1" ht="13.8" x14ac:dyDescent="0.3">
      <c r="E3481" s="19"/>
    </row>
    <row r="3482" spans="5:5" s="22" customFormat="1" ht="13.8" x14ac:dyDescent="0.3">
      <c r="E3482" s="19"/>
    </row>
    <row r="3483" spans="5:5" s="22" customFormat="1" ht="13.8" x14ac:dyDescent="0.3">
      <c r="E3483" s="19"/>
    </row>
    <row r="3484" spans="5:5" s="22" customFormat="1" ht="13.8" x14ac:dyDescent="0.3">
      <c r="E3484" s="19"/>
    </row>
    <row r="3485" spans="5:5" s="22" customFormat="1" ht="13.8" x14ac:dyDescent="0.3">
      <c r="E3485" s="19"/>
    </row>
    <row r="3486" spans="5:5" s="22" customFormat="1" ht="13.8" x14ac:dyDescent="0.3">
      <c r="E3486" s="19"/>
    </row>
    <row r="3487" spans="5:5" s="22" customFormat="1" ht="13.8" x14ac:dyDescent="0.3">
      <c r="E3487" s="19"/>
    </row>
    <row r="3488" spans="5:5" s="22" customFormat="1" ht="13.8" x14ac:dyDescent="0.3">
      <c r="E3488" s="19"/>
    </row>
    <row r="3489" spans="5:5" s="22" customFormat="1" ht="13.8" x14ac:dyDescent="0.3">
      <c r="E3489" s="19"/>
    </row>
    <row r="3490" spans="5:5" s="22" customFormat="1" ht="13.8" x14ac:dyDescent="0.3">
      <c r="E3490" s="19"/>
    </row>
    <row r="3491" spans="5:5" s="22" customFormat="1" ht="13.8" x14ac:dyDescent="0.3">
      <c r="E3491" s="19"/>
    </row>
    <row r="3492" spans="5:5" s="22" customFormat="1" ht="13.8" x14ac:dyDescent="0.3">
      <c r="E3492" s="19"/>
    </row>
    <row r="3493" spans="5:5" s="22" customFormat="1" ht="13.8" x14ac:dyDescent="0.3">
      <c r="E3493" s="19"/>
    </row>
    <row r="3494" spans="5:5" s="22" customFormat="1" ht="13.8" x14ac:dyDescent="0.3">
      <c r="E3494" s="19"/>
    </row>
    <row r="3495" spans="5:5" s="22" customFormat="1" ht="13.8" x14ac:dyDescent="0.3">
      <c r="E3495" s="19"/>
    </row>
    <row r="3496" spans="5:5" s="22" customFormat="1" ht="13.8" x14ac:dyDescent="0.3">
      <c r="E3496" s="19"/>
    </row>
    <row r="3497" spans="5:5" s="22" customFormat="1" ht="13.8" x14ac:dyDescent="0.3">
      <c r="E3497" s="19"/>
    </row>
    <row r="3498" spans="5:5" s="22" customFormat="1" ht="13.8" x14ac:dyDescent="0.3">
      <c r="E3498" s="19"/>
    </row>
    <row r="3499" spans="5:5" s="22" customFormat="1" ht="13.8" x14ac:dyDescent="0.3">
      <c r="E3499" s="19"/>
    </row>
    <row r="3500" spans="5:5" s="22" customFormat="1" ht="13.8" x14ac:dyDescent="0.3">
      <c r="E3500" s="19"/>
    </row>
    <row r="3501" spans="5:5" s="22" customFormat="1" ht="13.8" x14ac:dyDescent="0.3">
      <c r="E3501" s="19"/>
    </row>
    <row r="3502" spans="5:5" s="22" customFormat="1" ht="13.8" x14ac:dyDescent="0.3">
      <c r="E3502" s="19"/>
    </row>
    <row r="3503" spans="5:5" s="22" customFormat="1" ht="13.8" x14ac:dyDescent="0.3">
      <c r="E3503" s="19"/>
    </row>
    <row r="3504" spans="5:5" s="22" customFormat="1" ht="13.8" x14ac:dyDescent="0.3">
      <c r="E3504" s="19"/>
    </row>
    <row r="3505" spans="5:5" s="22" customFormat="1" ht="13.8" x14ac:dyDescent="0.3">
      <c r="E3505" s="19"/>
    </row>
    <row r="3506" spans="5:5" s="22" customFormat="1" ht="13.8" x14ac:dyDescent="0.3">
      <c r="E3506" s="19"/>
    </row>
    <row r="3507" spans="5:5" s="22" customFormat="1" ht="13.8" x14ac:dyDescent="0.3">
      <c r="E3507" s="19"/>
    </row>
    <row r="3508" spans="5:5" s="22" customFormat="1" ht="13.8" x14ac:dyDescent="0.3">
      <c r="E3508" s="19"/>
    </row>
    <row r="3509" spans="5:5" s="22" customFormat="1" ht="13.8" x14ac:dyDescent="0.3">
      <c r="E3509" s="19"/>
    </row>
    <row r="3510" spans="5:5" s="22" customFormat="1" ht="13.8" x14ac:dyDescent="0.3">
      <c r="E3510" s="19"/>
    </row>
    <row r="3511" spans="5:5" s="22" customFormat="1" ht="13.8" x14ac:dyDescent="0.3">
      <c r="E3511" s="19"/>
    </row>
    <row r="3512" spans="5:5" s="22" customFormat="1" ht="13.8" x14ac:dyDescent="0.3">
      <c r="E3512" s="19"/>
    </row>
    <row r="3513" spans="5:5" s="22" customFormat="1" ht="13.8" x14ac:dyDescent="0.3">
      <c r="E3513" s="19"/>
    </row>
    <row r="3514" spans="5:5" s="22" customFormat="1" ht="13.8" x14ac:dyDescent="0.3">
      <c r="E3514" s="19"/>
    </row>
    <row r="3515" spans="5:5" s="22" customFormat="1" ht="13.8" x14ac:dyDescent="0.3">
      <c r="E3515" s="19"/>
    </row>
    <row r="3516" spans="5:5" s="22" customFormat="1" ht="13.8" x14ac:dyDescent="0.3">
      <c r="E3516" s="19"/>
    </row>
    <row r="3517" spans="5:5" s="22" customFormat="1" ht="13.8" x14ac:dyDescent="0.3">
      <c r="E3517" s="19"/>
    </row>
    <row r="3518" spans="5:5" s="22" customFormat="1" ht="13.8" x14ac:dyDescent="0.3">
      <c r="E3518" s="19"/>
    </row>
    <row r="3519" spans="5:5" s="22" customFormat="1" ht="13.8" x14ac:dyDescent="0.3">
      <c r="E3519" s="19"/>
    </row>
    <row r="3520" spans="5:5" s="22" customFormat="1" ht="13.8" x14ac:dyDescent="0.3">
      <c r="E3520" s="19"/>
    </row>
    <row r="3521" spans="5:5" s="22" customFormat="1" ht="13.8" x14ac:dyDescent="0.3">
      <c r="E3521" s="19"/>
    </row>
    <row r="3522" spans="5:5" s="22" customFormat="1" ht="13.8" x14ac:dyDescent="0.3">
      <c r="E3522" s="19"/>
    </row>
    <row r="3523" spans="5:5" s="22" customFormat="1" ht="13.8" x14ac:dyDescent="0.3">
      <c r="E3523" s="19"/>
    </row>
    <row r="3524" spans="5:5" s="22" customFormat="1" ht="13.8" x14ac:dyDescent="0.3">
      <c r="E3524" s="19"/>
    </row>
    <row r="3525" spans="5:5" s="22" customFormat="1" ht="13.8" x14ac:dyDescent="0.3">
      <c r="E3525" s="19"/>
    </row>
    <row r="3526" spans="5:5" s="22" customFormat="1" ht="13.8" x14ac:dyDescent="0.3">
      <c r="E3526" s="19"/>
    </row>
    <row r="3527" spans="5:5" s="22" customFormat="1" ht="13.8" x14ac:dyDescent="0.3">
      <c r="E3527" s="19"/>
    </row>
    <row r="3528" spans="5:5" s="22" customFormat="1" ht="13.8" x14ac:dyDescent="0.3">
      <c r="E3528" s="19"/>
    </row>
    <row r="3529" spans="5:5" s="22" customFormat="1" ht="13.8" x14ac:dyDescent="0.3">
      <c r="E3529" s="19"/>
    </row>
    <row r="3530" spans="5:5" s="22" customFormat="1" ht="13.8" x14ac:dyDescent="0.3">
      <c r="E3530" s="19"/>
    </row>
    <row r="3531" spans="5:5" s="22" customFormat="1" ht="13.8" x14ac:dyDescent="0.3">
      <c r="E3531" s="19"/>
    </row>
    <row r="3532" spans="5:5" s="22" customFormat="1" ht="13.8" x14ac:dyDescent="0.3">
      <c r="E3532" s="19"/>
    </row>
    <row r="3533" spans="5:5" s="22" customFormat="1" ht="13.8" x14ac:dyDescent="0.3">
      <c r="E3533" s="19"/>
    </row>
    <row r="3534" spans="5:5" s="22" customFormat="1" ht="13.8" x14ac:dyDescent="0.3">
      <c r="E3534" s="19"/>
    </row>
    <row r="3535" spans="5:5" s="22" customFormat="1" ht="13.8" x14ac:dyDescent="0.3">
      <c r="E3535" s="19"/>
    </row>
    <row r="3536" spans="5:5" s="22" customFormat="1" ht="13.8" x14ac:dyDescent="0.3">
      <c r="E3536" s="19"/>
    </row>
    <row r="3537" spans="5:5" s="22" customFormat="1" ht="13.8" x14ac:dyDescent="0.3">
      <c r="E3537" s="19"/>
    </row>
    <row r="3538" spans="5:5" s="22" customFormat="1" ht="13.8" x14ac:dyDescent="0.3">
      <c r="E3538" s="19"/>
    </row>
    <row r="3539" spans="5:5" s="22" customFormat="1" ht="13.8" x14ac:dyDescent="0.3">
      <c r="E3539" s="19"/>
    </row>
    <row r="3540" spans="5:5" s="22" customFormat="1" ht="13.8" x14ac:dyDescent="0.3">
      <c r="E3540" s="19"/>
    </row>
    <row r="3541" spans="5:5" s="22" customFormat="1" ht="13.8" x14ac:dyDescent="0.3">
      <c r="E3541" s="19"/>
    </row>
    <row r="3542" spans="5:5" s="22" customFormat="1" ht="13.8" x14ac:dyDescent="0.3">
      <c r="E3542" s="19"/>
    </row>
    <row r="3543" spans="5:5" s="22" customFormat="1" ht="13.8" x14ac:dyDescent="0.3">
      <c r="E3543" s="19"/>
    </row>
    <row r="3544" spans="5:5" s="22" customFormat="1" ht="13.8" x14ac:dyDescent="0.3">
      <c r="E3544" s="19"/>
    </row>
    <row r="3545" spans="5:5" s="22" customFormat="1" ht="13.8" x14ac:dyDescent="0.3">
      <c r="E3545" s="19"/>
    </row>
    <row r="3546" spans="5:5" s="22" customFormat="1" ht="13.8" x14ac:dyDescent="0.3">
      <c r="E3546" s="19"/>
    </row>
    <row r="3547" spans="5:5" s="22" customFormat="1" ht="13.8" x14ac:dyDescent="0.3">
      <c r="E3547" s="19"/>
    </row>
    <row r="3548" spans="5:5" s="22" customFormat="1" ht="13.8" x14ac:dyDescent="0.3">
      <c r="E3548" s="19"/>
    </row>
    <row r="3549" spans="5:5" s="22" customFormat="1" ht="13.8" x14ac:dyDescent="0.3">
      <c r="E3549" s="19"/>
    </row>
    <row r="3550" spans="5:5" s="22" customFormat="1" ht="13.8" x14ac:dyDescent="0.3">
      <c r="E3550" s="19"/>
    </row>
    <row r="3551" spans="5:5" s="22" customFormat="1" ht="13.8" x14ac:dyDescent="0.3">
      <c r="E3551" s="19"/>
    </row>
    <row r="3552" spans="5:5" s="22" customFormat="1" ht="13.8" x14ac:dyDescent="0.3">
      <c r="E3552" s="19"/>
    </row>
    <row r="3553" spans="5:5" s="22" customFormat="1" ht="13.8" x14ac:dyDescent="0.3">
      <c r="E3553" s="19"/>
    </row>
    <row r="3554" spans="5:5" s="22" customFormat="1" ht="13.8" x14ac:dyDescent="0.3">
      <c r="E3554" s="19"/>
    </row>
    <row r="3555" spans="5:5" s="22" customFormat="1" ht="13.8" x14ac:dyDescent="0.3">
      <c r="E3555" s="19"/>
    </row>
    <row r="3556" spans="5:5" s="22" customFormat="1" ht="13.8" x14ac:dyDescent="0.3">
      <c r="E3556" s="19"/>
    </row>
    <row r="3557" spans="5:5" s="22" customFormat="1" ht="13.8" x14ac:dyDescent="0.3">
      <c r="E3557" s="19"/>
    </row>
    <row r="3558" spans="5:5" s="22" customFormat="1" ht="13.8" x14ac:dyDescent="0.3">
      <c r="E3558" s="19"/>
    </row>
    <row r="3559" spans="5:5" s="22" customFormat="1" ht="13.8" x14ac:dyDescent="0.3">
      <c r="E3559" s="19"/>
    </row>
    <row r="3560" spans="5:5" s="22" customFormat="1" ht="13.8" x14ac:dyDescent="0.3">
      <c r="E3560" s="19"/>
    </row>
    <row r="3561" spans="5:5" s="22" customFormat="1" ht="13.8" x14ac:dyDescent="0.3">
      <c r="E3561" s="19"/>
    </row>
    <row r="3562" spans="5:5" s="22" customFormat="1" ht="13.8" x14ac:dyDescent="0.3">
      <c r="E3562" s="19"/>
    </row>
    <row r="3563" spans="5:5" s="22" customFormat="1" ht="13.8" x14ac:dyDescent="0.3">
      <c r="E3563" s="19"/>
    </row>
    <row r="3564" spans="5:5" s="22" customFormat="1" ht="13.8" x14ac:dyDescent="0.3">
      <c r="E3564" s="19"/>
    </row>
    <row r="3565" spans="5:5" s="22" customFormat="1" ht="13.8" x14ac:dyDescent="0.3">
      <c r="E3565" s="19"/>
    </row>
    <row r="3566" spans="5:5" s="22" customFormat="1" ht="13.8" x14ac:dyDescent="0.3">
      <c r="E3566" s="19"/>
    </row>
    <row r="3567" spans="5:5" s="22" customFormat="1" ht="13.8" x14ac:dyDescent="0.3">
      <c r="E3567" s="19"/>
    </row>
    <row r="3568" spans="5:5" s="22" customFormat="1" ht="13.8" x14ac:dyDescent="0.3">
      <c r="E3568" s="19"/>
    </row>
    <row r="3569" spans="5:5" s="22" customFormat="1" ht="13.8" x14ac:dyDescent="0.3">
      <c r="E3569" s="19"/>
    </row>
    <row r="3570" spans="5:5" s="22" customFormat="1" ht="13.8" x14ac:dyDescent="0.3">
      <c r="E3570" s="19"/>
    </row>
    <row r="3571" spans="5:5" s="22" customFormat="1" ht="13.8" x14ac:dyDescent="0.3">
      <c r="E3571" s="19"/>
    </row>
    <row r="3572" spans="5:5" s="22" customFormat="1" ht="13.8" x14ac:dyDescent="0.3">
      <c r="E3572" s="19"/>
    </row>
    <row r="3573" spans="5:5" s="22" customFormat="1" ht="13.8" x14ac:dyDescent="0.3">
      <c r="E3573" s="19"/>
    </row>
    <row r="3574" spans="5:5" s="22" customFormat="1" ht="13.8" x14ac:dyDescent="0.3">
      <c r="E3574" s="19"/>
    </row>
    <row r="3575" spans="5:5" s="22" customFormat="1" ht="13.8" x14ac:dyDescent="0.3">
      <c r="E3575" s="19"/>
    </row>
    <row r="3576" spans="5:5" s="22" customFormat="1" ht="13.8" x14ac:dyDescent="0.3">
      <c r="E3576" s="19"/>
    </row>
    <row r="3577" spans="5:5" s="22" customFormat="1" ht="13.8" x14ac:dyDescent="0.3">
      <c r="E3577" s="19"/>
    </row>
    <row r="3578" spans="5:5" s="22" customFormat="1" ht="13.8" x14ac:dyDescent="0.3">
      <c r="E3578" s="19"/>
    </row>
    <row r="3579" spans="5:5" s="22" customFormat="1" ht="13.8" x14ac:dyDescent="0.3">
      <c r="E3579" s="19"/>
    </row>
    <row r="3580" spans="5:5" s="22" customFormat="1" ht="13.8" x14ac:dyDescent="0.3">
      <c r="E3580" s="19"/>
    </row>
    <row r="3581" spans="5:5" s="22" customFormat="1" ht="13.8" x14ac:dyDescent="0.3">
      <c r="E3581" s="19"/>
    </row>
    <row r="3582" spans="5:5" s="22" customFormat="1" ht="13.8" x14ac:dyDescent="0.3">
      <c r="E3582" s="19"/>
    </row>
    <row r="3583" spans="5:5" s="22" customFormat="1" ht="13.8" x14ac:dyDescent="0.3">
      <c r="E3583" s="19"/>
    </row>
    <row r="3584" spans="5:5" s="22" customFormat="1" ht="13.8" x14ac:dyDescent="0.3">
      <c r="E3584" s="19"/>
    </row>
    <row r="3585" spans="5:5" s="22" customFormat="1" ht="13.8" x14ac:dyDescent="0.3">
      <c r="E3585" s="19"/>
    </row>
    <row r="3586" spans="5:5" s="22" customFormat="1" ht="13.8" x14ac:dyDescent="0.3">
      <c r="E3586" s="19"/>
    </row>
    <row r="3587" spans="5:5" s="22" customFormat="1" ht="13.8" x14ac:dyDescent="0.3">
      <c r="E3587" s="19"/>
    </row>
    <row r="3588" spans="5:5" s="22" customFormat="1" ht="13.8" x14ac:dyDescent="0.3">
      <c r="E3588" s="19"/>
    </row>
    <row r="3589" spans="5:5" s="22" customFormat="1" ht="13.8" x14ac:dyDescent="0.3">
      <c r="E3589" s="19"/>
    </row>
    <row r="3590" spans="5:5" s="22" customFormat="1" ht="13.8" x14ac:dyDescent="0.3">
      <c r="E3590" s="19"/>
    </row>
    <row r="3591" spans="5:5" s="22" customFormat="1" ht="13.8" x14ac:dyDescent="0.3">
      <c r="E3591" s="19"/>
    </row>
    <row r="3592" spans="5:5" s="22" customFormat="1" ht="13.8" x14ac:dyDescent="0.3">
      <c r="E3592" s="19"/>
    </row>
    <row r="3593" spans="5:5" s="22" customFormat="1" ht="13.8" x14ac:dyDescent="0.3">
      <c r="E3593" s="19"/>
    </row>
    <row r="3594" spans="5:5" s="22" customFormat="1" ht="13.8" x14ac:dyDescent="0.3">
      <c r="E3594" s="19"/>
    </row>
    <row r="3595" spans="5:5" s="22" customFormat="1" ht="13.8" x14ac:dyDescent="0.3">
      <c r="E3595" s="19"/>
    </row>
    <row r="3596" spans="5:5" s="22" customFormat="1" ht="13.8" x14ac:dyDescent="0.3">
      <c r="E3596" s="19"/>
    </row>
    <row r="3597" spans="5:5" s="22" customFormat="1" ht="13.8" x14ac:dyDescent="0.3">
      <c r="E3597" s="19"/>
    </row>
    <row r="3598" spans="5:5" s="22" customFormat="1" ht="13.8" x14ac:dyDescent="0.3">
      <c r="E3598" s="19"/>
    </row>
    <row r="3599" spans="5:5" s="22" customFormat="1" ht="13.8" x14ac:dyDescent="0.3">
      <c r="E3599" s="19"/>
    </row>
    <row r="3600" spans="5:5" s="22" customFormat="1" ht="13.8" x14ac:dyDescent="0.3">
      <c r="E3600" s="19"/>
    </row>
    <row r="3601" spans="5:5" s="22" customFormat="1" ht="13.8" x14ac:dyDescent="0.3">
      <c r="E3601" s="19"/>
    </row>
    <row r="3602" spans="5:5" s="22" customFormat="1" ht="13.8" x14ac:dyDescent="0.3">
      <c r="E3602" s="19"/>
    </row>
    <row r="3603" spans="5:5" s="22" customFormat="1" ht="13.8" x14ac:dyDescent="0.3">
      <c r="E3603" s="19"/>
    </row>
    <row r="3604" spans="5:5" s="22" customFormat="1" ht="13.8" x14ac:dyDescent="0.3">
      <c r="E3604" s="19"/>
    </row>
    <row r="3605" spans="5:5" s="22" customFormat="1" ht="13.8" x14ac:dyDescent="0.3">
      <c r="E3605" s="19"/>
    </row>
    <row r="3606" spans="5:5" s="22" customFormat="1" ht="13.8" x14ac:dyDescent="0.3">
      <c r="E3606" s="19"/>
    </row>
    <row r="3607" spans="5:5" s="22" customFormat="1" ht="13.8" x14ac:dyDescent="0.3">
      <c r="E3607" s="19"/>
    </row>
    <row r="3608" spans="5:5" s="22" customFormat="1" ht="13.8" x14ac:dyDescent="0.3">
      <c r="E3608" s="19"/>
    </row>
    <row r="3609" spans="5:5" s="22" customFormat="1" ht="13.8" x14ac:dyDescent="0.3">
      <c r="E3609" s="19"/>
    </row>
    <row r="3610" spans="5:5" s="22" customFormat="1" ht="13.8" x14ac:dyDescent="0.3">
      <c r="E3610" s="19"/>
    </row>
    <row r="3611" spans="5:5" s="22" customFormat="1" ht="13.8" x14ac:dyDescent="0.3">
      <c r="E3611" s="19"/>
    </row>
    <row r="3612" spans="5:5" s="22" customFormat="1" ht="13.8" x14ac:dyDescent="0.3">
      <c r="E3612" s="19"/>
    </row>
    <row r="3613" spans="5:5" s="22" customFormat="1" ht="13.8" x14ac:dyDescent="0.3">
      <c r="E3613" s="19"/>
    </row>
    <row r="3614" spans="5:5" s="22" customFormat="1" ht="13.8" x14ac:dyDescent="0.3">
      <c r="E3614" s="19"/>
    </row>
    <row r="3615" spans="5:5" s="22" customFormat="1" ht="13.8" x14ac:dyDescent="0.3">
      <c r="E3615" s="19"/>
    </row>
    <row r="3616" spans="5:5" s="22" customFormat="1" ht="13.8" x14ac:dyDescent="0.3">
      <c r="E3616" s="19"/>
    </row>
    <row r="3617" spans="5:5" s="22" customFormat="1" ht="13.8" x14ac:dyDescent="0.3">
      <c r="E3617" s="19"/>
    </row>
    <row r="3618" spans="5:5" s="22" customFormat="1" ht="13.8" x14ac:dyDescent="0.3">
      <c r="E3618" s="19"/>
    </row>
    <row r="3619" spans="5:5" s="22" customFormat="1" ht="13.8" x14ac:dyDescent="0.3">
      <c r="E3619" s="19"/>
    </row>
    <row r="3620" spans="5:5" s="22" customFormat="1" ht="13.8" x14ac:dyDescent="0.3">
      <c r="E3620" s="19"/>
    </row>
    <row r="3621" spans="5:5" s="22" customFormat="1" ht="13.8" x14ac:dyDescent="0.3">
      <c r="E3621" s="19"/>
    </row>
    <row r="3622" spans="5:5" s="22" customFormat="1" ht="13.8" x14ac:dyDescent="0.3">
      <c r="E3622" s="19"/>
    </row>
    <row r="3623" spans="5:5" s="22" customFormat="1" ht="13.8" x14ac:dyDescent="0.3">
      <c r="E3623" s="19"/>
    </row>
    <row r="3624" spans="5:5" s="22" customFormat="1" ht="13.8" x14ac:dyDescent="0.3">
      <c r="E3624" s="19"/>
    </row>
    <row r="3625" spans="5:5" s="22" customFormat="1" ht="13.8" x14ac:dyDescent="0.3">
      <c r="E3625" s="19"/>
    </row>
    <row r="3626" spans="5:5" s="22" customFormat="1" ht="13.8" x14ac:dyDescent="0.3">
      <c r="E3626" s="19"/>
    </row>
    <row r="3627" spans="5:5" s="22" customFormat="1" ht="13.8" x14ac:dyDescent="0.3">
      <c r="E3627" s="19"/>
    </row>
    <row r="3628" spans="5:5" s="22" customFormat="1" ht="13.8" x14ac:dyDescent="0.3">
      <c r="E3628" s="19"/>
    </row>
    <row r="3629" spans="5:5" s="22" customFormat="1" ht="13.8" x14ac:dyDescent="0.3">
      <c r="E3629" s="19"/>
    </row>
    <row r="3630" spans="5:5" s="22" customFormat="1" ht="13.8" x14ac:dyDescent="0.3">
      <c r="E3630" s="19"/>
    </row>
    <row r="3631" spans="5:5" s="22" customFormat="1" ht="13.8" x14ac:dyDescent="0.3">
      <c r="E3631" s="19"/>
    </row>
    <row r="3632" spans="5:5" s="22" customFormat="1" ht="13.8" x14ac:dyDescent="0.3">
      <c r="E3632" s="19"/>
    </row>
    <row r="3633" spans="5:5" s="22" customFormat="1" ht="13.8" x14ac:dyDescent="0.3">
      <c r="E3633" s="19"/>
    </row>
    <row r="3634" spans="5:5" s="22" customFormat="1" ht="13.8" x14ac:dyDescent="0.3">
      <c r="E3634" s="19"/>
    </row>
    <row r="3635" spans="5:5" s="22" customFormat="1" ht="13.8" x14ac:dyDescent="0.3">
      <c r="E3635" s="19"/>
    </row>
    <row r="3636" spans="5:5" s="22" customFormat="1" ht="13.8" x14ac:dyDescent="0.3">
      <c r="E3636" s="19"/>
    </row>
    <row r="3637" spans="5:5" s="22" customFormat="1" ht="13.8" x14ac:dyDescent="0.3">
      <c r="E3637" s="19"/>
    </row>
    <row r="3638" spans="5:5" s="22" customFormat="1" ht="13.8" x14ac:dyDescent="0.3">
      <c r="E3638" s="19"/>
    </row>
    <row r="3639" spans="5:5" s="22" customFormat="1" ht="13.8" x14ac:dyDescent="0.3">
      <c r="E3639" s="19"/>
    </row>
    <row r="3640" spans="5:5" s="22" customFormat="1" ht="13.8" x14ac:dyDescent="0.3">
      <c r="E3640" s="19"/>
    </row>
    <row r="3641" spans="5:5" s="22" customFormat="1" ht="13.8" x14ac:dyDescent="0.3">
      <c r="E3641" s="19"/>
    </row>
    <row r="3642" spans="5:5" s="22" customFormat="1" ht="13.8" x14ac:dyDescent="0.3">
      <c r="E3642" s="19"/>
    </row>
    <row r="3643" spans="5:5" s="22" customFormat="1" ht="13.8" x14ac:dyDescent="0.3">
      <c r="E3643" s="19"/>
    </row>
    <row r="3644" spans="5:5" s="22" customFormat="1" ht="13.8" x14ac:dyDescent="0.3">
      <c r="E3644" s="19"/>
    </row>
    <row r="3645" spans="5:5" s="22" customFormat="1" ht="13.8" x14ac:dyDescent="0.3">
      <c r="E3645" s="19"/>
    </row>
    <row r="3646" spans="5:5" s="22" customFormat="1" ht="13.8" x14ac:dyDescent="0.3">
      <c r="E3646" s="19"/>
    </row>
    <row r="3647" spans="5:5" s="22" customFormat="1" ht="13.8" x14ac:dyDescent="0.3">
      <c r="E3647" s="19"/>
    </row>
    <row r="3648" spans="5:5" s="22" customFormat="1" ht="13.8" x14ac:dyDescent="0.3">
      <c r="E3648" s="19"/>
    </row>
    <row r="3649" spans="5:5" s="22" customFormat="1" ht="13.8" x14ac:dyDescent="0.3">
      <c r="E3649" s="19"/>
    </row>
    <row r="3650" spans="5:5" s="22" customFormat="1" ht="13.8" x14ac:dyDescent="0.3">
      <c r="E3650" s="19"/>
    </row>
    <row r="3651" spans="5:5" s="22" customFormat="1" ht="13.8" x14ac:dyDescent="0.3">
      <c r="E3651" s="19"/>
    </row>
    <row r="3652" spans="5:5" s="22" customFormat="1" ht="13.8" x14ac:dyDescent="0.3">
      <c r="E3652" s="19"/>
    </row>
    <row r="3653" spans="5:5" s="22" customFormat="1" ht="13.8" x14ac:dyDescent="0.3">
      <c r="E3653" s="19"/>
    </row>
    <row r="3654" spans="5:5" s="22" customFormat="1" ht="13.8" x14ac:dyDescent="0.3">
      <c r="E3654" s="19"/>
    </row>
    <row r="3655" spans="5:5" s="22" customFormat="1" ht="13.8" x14ac:dyDescent="0.3">
      <c r="E3655" s="19"/>
    </row>
    <row r="3656" spans="5:5" s="22" customFormat="1" ht="13.8" x14ac:dyDescent="0.3">
      <c r="E3656" s="19"/>
    </row>
    <row r="3657" spans="5:5" s="22" customFormat="1" ht="13.8" x14ac:dyDescent="0.3">
      <c r="E3657" s="19"/>
    </row>
    <row r="3658" spans="5:5" s="22" customFormat="1" ht="13.8" x14ac:dyDescent="0.3">
      <c r="E3658" s="19"/>
    </row>
    <row r="3659" spans="5:5" s="22" customFormat="1" ht="13.8" x14ac:dyDescent="0.3">
      <c r="E3659" s="19"/>
    </row>
    <row r="3660" spans="5:5" s="22" customFormat="1" ht="13.8" x14ac:dyDescent="0.3">
      <c r="E3660" s="19"/>
    </row>
    <row r="3661" spans="5:5" s="22" customFormat="1" ht="13.8" x14ac:dyDescent="0.3">
      <c r="E3661" s="19"/>
    </row>
    <row r="3662" spans="5:5" s="22" customFormat="1" ht="13.8" x14ac:dyDescent="0.3">
      <c r="E3662" s="19"/>
    </row>
    <row r="3663" spans="5:5" s="22" customFormat="1" ht="13.8" x14ac:dyDescent="0.3">
      <c r="E3663" s="19"/>
    </row>
    <row r="3664" spans="5:5" s="22" customFormat="1" ht="13.8" x14ac:dyDescent="0.3">
      <c r="E3664" s="19"/>
    </row>
    <row r="3665" spans="5:5" s="22" customFormat="1" ht="13.8" x14ac:dyDescent="0.3">
      <c r="E3665" s="19"/>
    </row>
    <row r="3666" spans="5:5" s="22" customFormat="1" ht="13.8" x14ac:dyDescent="0.3">
      <c r="E3666" s="19"/>
    </row>
    <row r="3667" spans="5:5" s="22" customFormat="1" ht="13.8" x14ac:dyDescent="0.3">
      <c r="E3667" s="19"/>
    </row>
    <row r="3668" spans="5:5" s="22" customFormat="1" ht="13.8" x14ac:dyDescent="0.3">
      <c r="E3668" s="19"/>
    </row>
    <row r="3669" spans="5:5" s="22" customFormat="1" ht="13.8" x14ac:dyDescent="0.3">
      <c r="E3669" s="19"/>
    </row>
    <row r="3670" spans="5:5" s="22" customFormat="1" ht="13.8" x14ac:dyDescent="0.3">
      <c r="E3670" s="19"/>
    </row>
    <row r="3671" spans="5:5" s="22" customFormat="1" ht="13.8" x14ac:dyDescent="0.3">
      <c r="E3671" s="19"/>
    </row>
    <row r="3672" spans="5:5" s="22" customFormat="1" ht="13.8" x14ac:dyDescent="0.3">
      <c r="E3672" s="19"/>
    </row>
    <row r="3673" spans="5:5" s="22" customFormat="1" ht="13.8" x14ac:dyDescent="0.3">
      <c r="E3673" s="19"/>
    </row>
    <row r="3674" spans="5:5" s="22" customFormat="1" ht="13.8" x14ac:dyDescent="0.3">
      <c r="E3674" s="19"/>
    </row>
    <row r="3675" spans="5:5" s="22" customFormat="1" ht="13.8" x14ac:dyDescent="0.3">
      <c r="E3675" s="19"/>
    </row>
    <row r="3676" spans="5:5" s="22" customFormat="1" ht="13.8" x14ac:dyDescent="0.3">
      <c r="E3676" s="19"/>
    </row>
    <row r="3677" spans="5:5" s="22" customFormat="1" ht="13.8" x14ac:dyDescent="0.3">
      <c r="E3677" s="19"/>
    </row>
    <row r="3678" spans="5:5" s="22" customFormat="1" ht="13.8" x14ac:dyDescent="0.3">
      <c r="E3678" s="19"/>
    </row>
    <row r="3679" spans="5:5" s="22" customFormat="1" ht="13.8" x14ac:dyDescent="0.3">
      <c r="E3679" s="19"/>
    </row>
    <row r="3680" spans="5:5" s="22" customFormat="1" ht="13.8" x14ac:dyDescent="0.3">
      <c r="E3680" s="19"/>
    </row>
    <row r="3681" spans="5:5" s="22" customFormat="1" ht="13.8" x14ac:dyDescent="0.3">
      <c r="E3681" s="19"/>
    </row>
    <row r="3682" spans="5:5" s="22" customFormat="1" ht="13.8" x14ac:dyDescent="0.3">
      <c r="E3682" s="19"/>
    </row>
    <row r="3683" spans="5:5" s="22" customFormat="1" ht="13.8" x14ac:dyDescent="0.3">
      <c r="E3683" s="19"/>
    </row>
    <row r="3684" spans="5:5" s="22" customFormat="1" ht="13.8" x14ac:dyDescent="0.3">
      <c r="E3684" s="19"/>
    </row>
    <row r="3685" spans="5:5" s="22" customFormat="1" ht="13.8" x14ac:dyDescent="0.3">
      <c r="E3685" s="19"/>
    </row>
    <row r="3686" spans="5:5" s="22" customFormat="1" ht="13.8" x14ac:dyDescent="0.3">
      <c r="E3686" s="19"/>
    </row>
    <row r="3687" spans="5:5" s="22" customFormat="1" ht="13.8" x14ac:dyDescent="0.3">
      <c r="E3687" s="19"/>
    </row>
    <row r="3688" spans="5:5" s="22" customFormat="1" ht="13.8" x14ac:dyDescent="0.3">
      <c r="E3688" s="19"/>
    </row>
    <row r="3689" spans="5:5" s="22" customFormat="1" ht="13.8" x14ac:dyDescent="0.3">
      <c r="E3689" s="19"/>
    </row>
    <row r="3690" spans="5:5" s="22" customFormat="1" ht="13.8" x14ac:dyDescent="0.3">
      <c r="E3690" s="19"/>
    </row>
    <row r="3691" spans="5:5" s="22" customFormat="1" ht="13.8" x14ac:dyDescent="0.3">
      <c r="E3691" s="19"/>
    </row>
    <row r="3692" spans="5:5" s="22" customFormat="1" ht="13.8" x14ac:dyDescent="0.3">
      <c r="E3692" s="19"/>
    </row>
    <row r="3693" spans="5:5" s="22" customFormat="1" ht="13.8" x14ac:dyDescent="0.3">
      <c r="E3693" s="19"/>
    </row>
    <row r="3694" spans="5:5" s="22" customFormat="1" ht="13.8" x14ac:dyDescent="0.3">
      <c r="E3694" s="19"/>
    </row>
    <row r="3695" spans="5:5" s="22" customFormat="1" ht="13.8" x14ac:dyDescent="0.3">
      <c r="E3695" s="19"/>
    </row>
    <row r="3696" spans="5:5" s="22" customFormat="1" ht="13.8" x14ac:dyDescent="0.3">
      <c r="E3696" s="19"/>
    </row>
    <row r="3697" spans="5:5" s="22" customFormat="1" ht="13.8" x14ac:dyDescent="0.3">
      <c r="E3697" s="19"/>
    </row>
    <row r="3698" spans="5:5" s="22" customFormat="1" ht="13.8" x14ac:dyDescent="0.3">
      <c r="E3698" s="19"/>
    </row>
    <row r="3699" spans="5:5" s="22" customFormat="1" ht="13.8" x14ac:dyDescent="0.3">
      <c r="E3699" s="19"/>
    </row>
    <row r="3700" spans="5:5" s="22" customFormat="1" ht="13.8" x14ac:dyDescent="0.3">
      <c r="E3700" s="19"/>
    </row>
    <row r="3701" spans="5:5" s="22" customFormat="1" ht="13.8" x14ac:dyDescent="0.3">
      <c r="E3701" s="19"/>
    </row>
    <row r="3702" spans="5:5" s="22" customFormat="1" ht="13.8" x14ac:dyDescent="0.3">
      <c r="E3702" s="19"/>
    </row>
    <row r="3703" spans="5:5" s="22" customFormat="1" ht="13.8" x14ac:dyDescent="0.3">
      <c r="E3703" s="19"/>
    </row>
    <row r="3704" spans="5:5" s="22" customFormat="1" ht="13.8" x14ac:dyDescent="0.3">
      <c r="E3704" s="19"/>
    </row>
    <row r="3705" spans="5:5" s="22" customFormat="1" ht="13.8" x14ac:dyDescent="0.3">
      <c r="E3705" s="19"/>
    </row>
    <row r="3706" spans="5:5" s="22" customFormat="1" ht="13.8" x14ac:dyDescent="0.3">
      <c r="E3706" s="19"/>
    </row>
    <row r="3707" spans="5:5" s="22" customFormat="1" ht="13.8" x14ac:dyDescent="0.3">
      <c r="E3707" s="19"/>
    </row>
    <row r="3708" spans="5:5" s="22" customFormat="1" ht="13.8" x14ac:dyDescent="0.3">
      <c r="E3708" s="19"/>
    </row>
    <row r="3709" spans="5:5" s="22" customFormat="1" ht="13.8" x14ac:dyDescent="0.3">
      <c r="E3709" s="19"/>
    </row>
    <row r="3710" spans="5:5" s="22" customFormat="1" ht="13.8" x14ac:dyDescent="0.3">
      <c r="E3710" s="19"/>
    </row>
    <row r="3711" spans="5:5" s="22" customFormat="1" ht="13.8" x14ac:dyDescent="0.3">
      <c r="E3711" s="19"/>
    </row>
    <row r="3712" spans="5:5" s="22" customFormat="1" ht="13.8" x14ac:dyDescent="0.3">
      <c r="E3712" s="19"/>
    </row>
    <row r="3713" spans="5:5" s="22" customFormat="1" ht="13.8" x14ac:dyDescent="0.3">
      <c r="E3713" s="19"/>
    </row>
    <row r="3714" spans="5:5" s="22" customFormat="1" ht="13.8" x14ac:dyDescent="0.3">
      <c r="E3714" s="19"/>
    </row>
    <row r="3715" spans="5:5" s="22" customFormat="1" ht="13.8" x14ac:dyDescent="0.3">
      <c r="E3715" s="19"/>
    </row>
    <row r="3716" spans="5:5" s="22" customFormat="1" ht="13.8" x14ac:dyDescent="0.3">
      <c r="E3716" s="19"/>
    </row>
    <row r="3717" spans="5:5" s="22" customFormat="1" ht="13.8" x14ac:dyDescent="0.3">
      <c r="E3717" s="19"/>
    </row>
    <row r="3718" spans="5:5" s="22" customFormat="1" ht="13.8" x14ac:dyDescent="0.3">
      <c r="E3718" s="19"/>
    </row>
    <row r="3719" spans="5:5" s="22" customFormat="1" ht="13.8" x14ac:dyDescent="0.3">
      <c r="E3719" s="19"/>
    </row>
    <row r="3720" spans="5:5" s="22" customFormat="1" ht="13.8" x14ac:dyDescent="0.3">
      <c r="E3720" s="19"/>
    </row>
    <row r="3721" spans="5:5" s="22" customFormat="1" ht="13.8" x14ac:dyDescent="0.3">
      <c r="E3721" s="19"/>
    </row>
    <row r="3722" spans="5:5" s="22" customFormat="1" ht="13.8" x14ac:dyDescent="0.3">
      <c r="E3722" s="19"/>
    </row>
    <row r="3723" spans="5:5" s="22" customFormat="1" ht="13.8" x14ac:dyDescent="0.3">
      <c r="E3723" s="19"/>
    </row>
    <row r="3724" spans="5:5" s="22" customFormat="1" ht="13.8" x14ac:dyDescent="0.3">
      <c r="E3724" s="19"/>
    </row>
    <row r="3725" spans="5:5" s="22" customFormat="1" ht="13.8" x14ac:dyDescent="0.3">
      <c r="E3725" s="19"/>
    </row>
    <row r="3726" spans="5:5" s="22" customFormat="1" ht="13.8" x14ac:dyDescent="0.3">
      <c r="E3726" s="19"/>
    </row>
    <row r="3727" spans="5:5" s="22" customFormat="1" ht="13.8" x14ac:dyDescent="0.3">
      <c r="E3727" s="19"/>
    </row>
    <row r="3728" spans="5:5" s="22" customFormat="1" ht="13.8" x14ac:dyDescent="0.3">
      <c r="E3728" s="19"/>
    </row>
    <row r="3729" spans="5:5" s="22" customFormat="1" ht="13.8" x14ac:dyDescent="0.3">
      <c r="E3729" s="19"/>
    </row>
    <row r="3730" spans="5:5" s="22" customFormat="1" ht="13.8" x14ac:dyDescent="0.3">
      <c r="E3730" s="19"/>
    </row>
    <row r="3731" spans="5:5" s="22" customFormat="1" ht="13.8" x14ac:dyDescent="0.3">
      <c r="E3731" s="19"/>
    </row>
    <row r="3732" spans="5:5" s="22" customFormat="1" ht="13.8" x14ac:dyDescent="0.3">
      <c r="E3732" s="19"/>
    </row>
    <row r="3733" spans="5:5" s="22" customFormat="1" ht="13.8" x14ac:dyDescent="0.3">
      <c r="E3733" s="19"/>
    </row>
    <row r="3734" spans="5:5" s="22" customFormat="1" ht="13.8" x14ac:dyDescent="0.3">
      <c r="E3734" s="19"/>
    </row>
    <row r="3735" spans="5:5" s="22" customFormat="1" ht="13.8" x14ac:dyDescent="0.3">
      <c r="E3735" s="19"/>
    </row>
    <row r="3736" spans="5:5" s="22" customFormat="1" ht="13.8" x14ac:dyDescent="0.3">
      <c r="E3736" s="19"/>
    </row>
    <row r="3737" spans="5:5" s="22" customFormat="1" ht="13.8" x14ac:dyDescent="0.3">
      <c r="E3737" s="19"/>
    </row>
    <row r="3738" spans="5:5" s="22" customFormat="1" ht="13.8" x14ac:dyDescent="0.3">
      <c r="E3738" s="19"/>
    </row>
    <row r="3739" spans="5:5" s="22" customFormat="1" ht="13.8" x14ac:dyDescent="0.3">
      <c r="E3739" s="19"/>
    </row>
    <row r="3740" spans="5:5" s="22" customFormat="1" ht="13.8" x14ac:dyDescent="0.3">
      <c r="E3740" s="19"/>
    </row>
    <row r="3741" spans="5:5" s="22" customFormat="1" ht="13.8" x14ac:dyDescent="0.3">
      <c r="E3741" s="19"/>
    </row>
    <row r="3742" spans="5:5" s="22" customFormat="1" ht="13.8" x14ac:dyDescent="0.3">
      <c r="E3742" s="19"/>
    </row>
    <row r="3743" spans="5:5" s="22" customFormat="1" ht="13.8" x14ac:dyDescent="0.3">
      <c r="E3743" s="19"/>
    </row>
    <row r="3744" spans="5:5" s="22" customFormat="1" ht="13.8" x14ac:dyDescent="0.3">
      <c r="E3744" s="19"/>
    </row>
    <row r="3745" spans="5:5" s="22" customFormat="1" ht="13.8" x14ac:dyDescent="0.3">
      <c r="E3745" s="19"/>
    </row>
    <row r="3746" spans="5:5" s="22" customFormat="1" ht="13.8" x14ac:dyDescent="0.3">
      <c r="E3746" s="19"/>
    </row>
    <row r="3747" spans="5:5" s="22" customFormat="1" ht="13.8" x14ac:dyDescent="0.3">
      <c r="E3747" s="19"/>
    </row>
    <row r="3748" spans="5:5" s="22" customFormat="1" ht="13.8" x14ac:dyDescent="0.3">
      <c r="E3748" s="19"/>
    </row>
    <row r="3749" spans="5:5" s="22" customFormat="1" ht="13.8" x14ac:dyDescent="0.3">
      <c r="E3749" s="19"/>
    </row>
    <row r="3750" spans="5:5" s="22" customFormat="1" ht="13.8" x14ac:dyDescent="0.3">
      <c r="E3750" s="19"/>
    </row>
    <row r="3751" spans="5:5" s="22" customFormat="1" ht="13.8" x14ac:dyDescent="0.3">
      <c r="E3751" s="19"/>
    </row>
    <row r="3752" spans="5:5" s="22" customFormat="1" ht="13.8" x14ac:dyDescent="0.3">
      <c r="E3752" s="19"/>
    </row>
    <row r="3753" spans="5:5" s="22" customFormat="1" ht="13.8" x14ac:dyDescent="0.3">
      <c r="E3753" s="19"/>
    </row>
    <row r="3754" spans="5:5" s="22" customFormat="1" ht="13.8" x14ac:dyDescent="0.3">
      <c r="E3754" s="19"/>
    </row>
    <row r="3755" spans="5:5" s="22" customFormat="1" ht="13.8" x14ac:dyDescent="0.3">
      <c r="E3755" s="19"/>
    </row>
    <row r="3756" spans="5:5" s="22" customFormat="1" ht="13.8" x14ac:dyDescent="0.3">
      <c r="E3756" s="19"/>
    </row>
    <row r="3757" spans="5:5" s="22" customFormat="1" ht="13.8" x14ac:dyDescent="0.3">
      <c r="E3757" s="19"/>
    </row>
    <row r="3758" spans="5:5" s="22" customFormat="1" ht="13.8" x14ac:dyDescent="0.3">
      <c r="E3758" s="19"/>
    </row>
    <row r="3759" spans="5:5" s="22" customFormat="1" ht="13.8" x14ac:dyDescent="0.3">
      <c r="E3759" s="19"/>
    </row>
    <row r="3760" spans="5:5" s="22" customFormat="1" ht="13.8" x14ac:dyDescent="0.3">
      <c r="E3760" s="19"/>
    </row>
    <row r="3761" spans="5:5" s="22" customFormat="1" ht="13.8" x14ac:dyDescent="0.3">
      <c r="E3761" s="19"/>
    </row>
    <row r="3762" spans="5:5" s="22" customFormat="1" ht="13.8" x14ac:dyDescent="0.3">
      <c r="E3762" s="19"/>
    </row>
    <row r="3763" spans="5:5" s="22" customFormat="1" ht="13.8" x14ac:dyDescent="0.3">
      <c r="E3763" s="19"/>
    </row>
    <row r="3764" spans="5:5" s="22" customFormat="1" ht="13.8" x14ac:dyDescent="0.3">
      <c r="E3764" s="19"/>
    </row>
    <row r="3765" spans="5:5" s="22" customFormat="1" ht="13.8" x14ac:dyDescent="0.3">
      <c r="E3765" s="19"/>
    </row>
    <row r="3766" spans="5:5" s="22" customFormat="1" ht="13.8" x14ac:dyDescent="0.3">
      <c r="E3766" s="19"/>
    </row>
    <row r="3767" spans="5:5" s="22" customFormat="1" ht="13.8" x14ac:dyDescent="0.3">
      <c r="E3767" s="19"/>
    </row>
    <row r="3768" spans="5:5" s="22" customFormat="1" ht="13.8" x14ac:dyDescent="0.3">
      <c r="E3768" s="19"/>
    </row>
    <row r="3769" spans="5:5" s="22" customFormat="1" ht="13.8" x14ac:dyDescent="0.3">
      <c r="E3769" s="19"/>
    </row>
    <row r="3770" spans="5:5" s="22" customFormat="1" ht="13.8" x14ac:dyDescent="0.3">
      <c r="E3770" s="19"/>
    </row>
    <row r="3771" spans="5:5" s="22" customFormat="1" ht="13.8" x14ac:dyDescent="0.3">
      <c r="E3771" s="19"/>
    </row>
    <row r="3772" spans="5:5" s="22" customFormat="1" ht="13.8" x14ac:dyDescent="0.3">
      <c r="E3772" s="19"/>
    </row>
    <row r="3773" spans="5:5" s="22" customFormat="1" ht="13.8" x14ac:dyDescent="0.3">
      <c r="E3773" s="19"/>
    </row>
    <row r="3774" spans="5:5" s="22" customFormat="1" ht="13.8" x14ac:dyDescent="0.3">
      <c r="E3774" s="19"/>
    </row>
    <row r="3775" spans="5:5" s="22" customFormat="1" ht="13.8" x14ac:dyDescent="0.3">
      <c r="E3775" s="19"/>
    </row>
    <row r="3776" spans="5:5" s="22" customFormat="1" ht="13.8" x14ac:dyDescent="0.3">
      <c r="E3776" s="19"/>
    </row>
    <row r="3777" spans="5:5" s="22" customFormat="1" ht="13.8" x14ac:dyDescent="0.3">
      <c r="E3777" s="19"/>
    </row>
    <row r="3778" spans="5:5" s="22" customFormat="1" ht="13.8" x14ac:dyDescent="0.3">
      <c r="E3778" s="19"/>
    </row>
    <row r="3779" spans="5:5" s="22" customFormat="1" ht="13.8" x14ac:dyDescent="0.3">
      <c r="E3779" s="19"/>
    </row>
    <row r="3780" spans="5:5" s="22" customFormat="1" ht="13.8" x14ac:dyDescent="0.3">
      <c r="E3780" s="19"/>
    </row>
    <row r="3781" spans="5:5" s="22" customFormat="1" ht="13.8" x14ac:dyDescent="0.3">
      <c r="E3781" s="19"/>
    </row>
    <row r="3782" spans="5:5" s="22" customFormat="1" ht="13.8" x14ac:dyDescent="0.3">
      <c r="E3782" s="19"/>
    </row>
    <row r="3783" spans="5:5" s="22" customFormat="1" ht="13.8" x14ac:dyDescent="0.3">
      <c r="E3783" s="19"/>
    </row>
    <row r="3784" spans="5:5" s="22" customFormat="1" ht="13.8" x14ac:dyDescent="0.3">
      <c r="E3784" s="19"/>
    </row>
    <row r="3785" spans="5:5" s="22" customFormat="1" ht="13.8" x14ac:dyDescent="0.3">
      <c r="E3785" s="19"/>
    </row>
    <row r="3786" spans="5:5" s="22" customFormat="1" ht="13.8" x14ac:dyDescent="0.3">
      <c r="E3786" s="19"/>
    </row>
    <row r="3787" spans="5:5" s="22" customFormat="1" ht="13.8" x14ac:dyDescent="0.3">
      <c r="E3787" s="19"/>
    </row>
    <row r="3788" spans="5:5" s="22" customFormat="1" ht="13.8" x14ac:dyDescent="0.3">
      <c r="E3788" s="19"/>
    </row>
    <row r="3789" spans="5:5" s="22" customFormat="1" ht="13.8" x14ac:dyDescent="0.3">
      <c r="E3789" s="19"/>
    </row>
    <row r="3790" spans="5:5" s="22" customFormat="1" ht="13.8" x14ac:dyDescent="0.3">
      <c r="E3790" s="19"/>
    </row>
    <row r="3791" spans="5:5" s="22" customFormat="1" ht="13.8" x14ac:dyDescent="0.3">
      <c r="E3791" s="19"/>
    </row>
    <row r="3792" spans="5:5" s="22" customFormat="1" ht="13.8" x14ac:dyDescent="0.3">
      <c r="E3792" s="19"/>
    </row>
    <row r="3793" spans="5:5" s="22" customFormat="1" ht="13.8" x14ac:dyDescent="0.3">
      <c r="E3793" s="19"/>
    </row>
    <row r="3794" spans="5:5" s="22" customFormat="1" ht="13.8" x14ac:dyDescent="0.3">
      <c r="E3794" s="19"/>
    </row>
    <row r="3795" spans="5:5" s="22" customFormat="1" ht="13.8" x14ac:dyDescent="0.3">
      <c r="E3795" s="19"/>
    </row>
    <row r="3796" spans="5:5" s="22" customFormat="1" ht="13.8" x14ac:dyDescent="0.3">
      <c r="E3796" s="19"/>
    </row>
    <row r="3797" spans="5:5" s="22" customFormat="1" ht="13.8" x14ac:dyDescent="0.3">
      <c r="E3797" s="19"/>
    </row>
    <row r="3798" spans="5:5" s="22" customFormat="1" ht="13.8" x14ac:dyDescent="0.3">
      <c r="E3798" s="19"/>
    </row>
    <row r="3799" spans="5:5" s="22" customFormat="1" ht="13.8" x14ac:dyDescent="0.3">
      <c r="E3799" s="19"/>
    </row>
    <row r="3800" spans="5:5" s="22" customFormat="1" ht="13.8" x14ac:dyDescent="0.3">
      <c r="E3800" s="19"/>
    </row>
    <row r="3801" spans="5:5" s="22" customFormat="1" ht="13.8" x14ac:dyDescent="0.3">
      <c r="E3801" s="19"/>
    </row>
    <row r="3802" spans="5:5" s="22" customFormat="1" ht="13.8" x14ac:dyDescent="0.3">
      <c r="E3802" s="19"/>
    </row>
    <row r="3803" spans="5:5" s="22" customFormat="1" ht="13.8" x14ac:dyDescent="0.3">
      <c r="E3803" s="19"/>
    </row>
    <row r="3804" spans="5:5" s="22" customFormat="1" ht="13.8" x14ac:dyDescent="0.3">
      <c r="E3804" s="19"/>
    </row>
    <row r="3805" spans="5:5" s="22" customFormat="1" ht="13.8" x14ac:dyDescent="0.3">
      <c r="E3805" s="19"/>
    </row>
    <row r="3806" spans="5:5" s="22" customFormat="1" ht="13.8" x14ac:dyDescent="0.3">
      <c r="E3806" s="19"/>
    </row>
    <row r="3807" spans="5:5" s="22" customFormat="1" ht="13.8" x14ac:dyDescent="0.3">
      <c r="E3807" s="19"/>
    </row>
    <row r="3808" spans="5:5" s="22" customFormat="1" ht="13.8" x14ac:dyDescent="0.3">
      <c r="E3808" s="19"/>
    </row>
    <row r="3809" spans="5:5" s="22" customFormat="1" ht="13.8" x14ac:dyDescent="0.3">
      <c r="E3809" s="19"/>
    </row>
    <row r="3810" spans="5:5" s="22" customFormat="1" ht="13.8" x14ac:dyDescent="0.3">
      <c r="E3810" s="19"/>
    </row>
    <row r="3811" spans="5:5" s="22" customFormat="1" ht="13.8" x14ac:dyDescent="0.3">
      <c r="E3811" s="19"/>
    </row>
    <row r="3812" spans="5:5" s="22" customFormat="1" ht="13.8" x14ac:dyDescent="0.3">
      <c r="E3812" s="19"/>
    </row>
    <row r="3813" spans="5:5" s="22" customFormat="1" ht="13.8" x14ac:dyDescent="0.3">
      <c r="E3813" s="19"/>
    </row>
    <row r="3814" spans="5:5" s="22" customFormat="1" ht="13.8" x14ac:dyDescent="0.3">
      <c r="E3814" s="19"/>
    </row>
    <row r="3815" spans="5:5" s="22" customFormat="1" ht="13.8" x14ac:dyDescent="0.3">
      <c r="E3815" s="19"/>
    </row>
    <row r="3816" spans="5:5" s="22" customFormat="1" ht="13.8" x14ac:dyDescent="0.3">
      <c r="E3816" s="19"/>
    </row>
    <row r="3817" spans="5:5" s="22" customFormat="1" ht="13.8" x14ac:dyDescent="0.3">
      <c r="E3817" s="19"/>
    </row>
    <row r="3818" spans="5:5" s="22" customFormat="1" ht="13.8" x14ac:dyDescent="0.3">
      <c r="E3818" s="19"/>
    </row>
    <row r="3819" spans="5:5" s="22" customFormat="1" ht="13.8" x14ac:dyDescent="0.3">
      <c r="E3819" s="19"/>
    </row>
    <row r="3820" spans="5:5" s="22" customFormat="1" ht="13.8" x14ac:dyDescent="0.3">
      <c r="E3820" s="19"/>
    </row>
    <row r="3821" spans="5:5" s="22" customFormat="1" ht="13.8" x14ac:dyDescent="0.3">
      <c r="E3821" s="19"/>
    </row>
    <row r="3822" spans="5:5" s="22" customFormat="1" ht="13.8" x14ac:dyDescent="0.3">
      <c r="E3822" s="19"/>
    </row>
    <row r="3823" spans="5:5" s="22" customFormat="1" ht="13.8" x14ac:dyDescent="0.3">
      <c r="E3823" s="19"/>
    </row>
    <row r="3824" spans="5:5" s="22" customFormat="1" ht="13.8" x14ac:dyDescent="0.3">
      <c r="E3824" s="19"/>
    </row>
    <row r="3825" spans="5:5" s="22" customFormat="1" ht="13.8" x14ac:dyDescent="0.3">
      <c r="E3825" s="19"/>
    </row>
    <row r="3826" spans="5:5" s="22" customFormat="1" ht="13.8" x14ac:dyDescent="0.3">
      <c r="E3826" s="19"/>
    </row>
    <row r="3827" spans="5:5" s="22" customFormat="1" ht="13.8" x14ac:dyDescent="0.3">
      <c r="E3827" s="19"/>
    </row>
    <row r="3828" spans="5:5" s="22" customFormat="1" ht="13.8" x14ac:dyDescent="0.3">
      <c r="E3828" s="19"/>
    </row>
    <row r="3829" spans="5:5" s="22" customFormat="1" ht="13.8" x14ac:dyDescent="0.3">
      <c r="E3829" s="19"/>
    </row>
    <row r="3830" spans="5:5" s="22" customFormat="1" ht="13.8" x14ac:dyDescent="0.3">
      <c r="E3830" s="19"/>
    </row>
    <row r="3831" spans="5:5" s="22" customFormat="1" ht="13.8" x14ac:dyDescent="0.3">
      <c r="E3831" s="19"/>
    </row>
    <row r="3832" spans="5:5" s="22" customFormat="1" ht="13.8" x14ac:dyDescent="0.3">
      <c r="E3832" s="19"/>
    </row>
    <row r="3833" spans="5:5" s="22" customFormat="1" ht="13.8" x14ac:dyDescent="0.3">
      <c r="E3833" s="19"/>
    </row>
    <row r="3834" spans="5:5" s="22" customFormat="1" ht="13.8" x14ac:dyDescent="0.3">
      <c r="E3834" s="19"/>
    </row>
    <row r="3835" spans="5:5" s="22" customFormat="1" ht="13.8" x14ac:dyDescent="0.3">
      <c r="E3835" s="19"/>
    </row>
    <row r="3836" spans="5:5" s="22" customFormat="1" ht="13.8" x14ac:dyDescent="0.3">
      <c r="E3836" s="19"/>
    </row>
    <row r="3837" spans="5:5" s="22" customFormat="1" ht="13.8" x14ac:dyDescent="0.3">
      <c r="E3837" s="19"/>
    </row>
    <row r="3838" spans="5:5" s="22" customFormat="1" ht="13.8" x14ac:dyDescent="0.3">
      <c r="E3838" s="19"/>
    </row>
    <row r="3839" spans="5:5" s="22" customFormat="1" ht="13.8" x14ac:dyDescent="0.3">
      <c r="E3839" s="19"/>
    </row>
    <row r="3840" spans="5:5" s="22" customFormat="1" ht="13.8" x14ac:dyDescent="0.3">
      <c r="E3840" s="19"/>
    </row>
    <row r="3841" spans="5:5" s="22" customFormat="1" ht="13.8" x14ac:dyDescent="0.3">
      <c r="E3841" s="19"/>
    </row>
    <row r="3842" spans="5:5" s="22" customFormat="1" ht="13.8" x14ac:dyDescent="0.3">
      <c r="E3842" s="19"/>
    </row>
    <row r="3843" spans="5:5" s="22" customFormat="1" ht="13.8" x14ac:dyDescent="0.3">
      <c r="E3843" s="19"/>
    </row>
    <row r="3844" spans="5:5" s="22" customFormat="1" ht="13.8" x14ac:dyDescent="0.3">
      <c r="E3844" s="19"/>
    </row>
    <row r="3845" spans="5:5" s="22" customFormat="1" ht="13.8" x14ac:dyDescent="0.3">
      <c r="E3845" s="19"/>
    </row>
    <row r="3846" spans="5:5" s="22" customFormat="1" ht="13.8" x14ac:dyDescent="0.3">
      <c r="E3846" s="19"/>
    </row>
    <row r="3847" spans="5:5" s="22" customFormat="1" ht="13.8" x14ac:dyDescent="0.3">
      <c r="E3847" s="19"/>
    </row>
    <row r="3848" spans="5:5" s="22" customFormat="1" ht="13.8" x14ac:dyDescent="0.3">
      <c r="E3848" s="19"/>
    </row>
    <row r="3849" spans="5:5" s="22" customFormat="1" ht="13.8" x14ac:dyDescent="0.3">
      <c r="E3849" s="19"/>
    </row>
    <row r="3850" spans="5:5" s="22" customFormat="1" ht="13.8" x14ac:dyDescent="0.3">
      <c r="E3850" s="19"/>
    </row>
    <row r="3851" spans="5:5" s="22" customFormat="1" ht="13.8" x14ac:dyDescent="0.3">
      <c r="E3851" s="19"/>
    </row>
    <row r="3852" spans="5:5" s="22" customFormat="1" ht="13.8" x14ac:dyDescent="0.3">
      <c r="E3852" s="19"/>
    </row>
    <row r="3853" spans="5:5" s="22" customFormat="1" ht="13.8" x14ac:dyDescent="0.3">
      <c r="E3853" s="19"/>
    </row>
    <row r="3854" spans="5:5" s="22" customFormat="1" ht="13.8" x14ac:dyDescent="0.3">
      <c r="E3854" s="19"/>
    </row>
    <row r="3855" spans="5:5" s="22" customFormat="1" ht="13.8" x14ac:dyDescent="0.3">
      <c r="E3855" s="19"/>
    </row>
    <row r="3856" spans="5:5" s="22" customFormat="1" ht="13.8" x14ac:dyDescent="0.3">
      <c r="E3856" s="19"/>
    </row>
    <row r="3857" spans="5:5" s="22" customFormat="1" ht="13.8" x14ac:dyDescent="0.3">
      <c r="E3857" s="19"/>
    </row>
    <row r="3858" spans="5:5" s="22" customFormat="1" ht="13.8" x14ac:dyDescent="0.3">
      <c r="E3858" s="19"/>
    </row>
    <row r="3859" spans="5:5" s="22" customFormat="1" ht="13.8" x14ac:dyDescent="0.3">
      <c r="E3859" s="19"/>
    </row>
    <row r="3860" spans="5:5" s="22" customFormat="1" ht="13.8" x14ac:dyDescent="0.3">
      <c r="E3860" s="19"/>
    </row>
    <row r="3861" spans="5:5" s="22" customFormat="1" ht="13.8" x14ac:dyDescent="0.3">
      <c r="E3861" s="19"/>
    </row>
    <row r="3862" spans="5:5" s="22" customFormat="1" ht="13.8" x14ac:dyDescent="0.3">
      <c r="E3862" s="19"/>
    </row>
    <row r="3863" spans="5:5" s="22" customFormat="1" ht="13.8" x14ac:dyDescent="0.3">
      <c r="E3863" s="19"/>
    </row>
    <row r="3864" spans="5:5" s="22" customFormat="1" ht="13.8" x14ac:dyDescent="0.3">
      <c r="E3864" s="19"/>
    </row>
    <row r="3865" spans="5:5" s="22" customFormat="1" ht="13.8" x14ac:dyDescent="0.3">
      <c r="E3865" s="19"/>
    </row>
    <row r="3866" spans="5:5" s="22" customFormat="1" ht="13.8" x14ac:dyDescent="0.3">
      <c r="E3866" s="19"/>
    </row>
    <row r="3867" spans="5:5" s="22" customFormat="1" ht="13.8" x14ac:dyDescent="0.3">
      <c r="E3867" s="19"/>
    </row>
    <row r="3868" spans="5:5" s="22" customFormat="1" ht="13.8" x14ac:dyDescent="0.3">
      <c r="E3868" s="19"/>
    </row>
    <row r="3869" spans="5:5" s="22" customFormat="1" ht="13.8" x14ac:dyDescent="0.3">
      <c r="E3869" s="19"/>
    </row>
    <row r="3870" spans="5:5" s="22" customFormat="1" ht="13.8" x14ac:dyDescent="0.3">
      <c r="E3870" s="19"/>
    </row>
    <row r="3871" spans="5:5" s="22" customFormat="1" ht="13.8" x14ac:dyDescent="0.3">
      <c r="E3871" s="19"/>
    </row>
    <row r="3872" spans="5:5" s="22" customFormat="1" ht="13.8" x14ac:dyDescent="0.3">
      <c r="E3872" s="19"/>
    </row>
    <row r="3873" spans="5:5" s="22" customFormat="1" ht="13.8" x14ac:dyDescent="0.3">
      <c r="E3873" s="19"/>
    </row>
    <row r="3874" spans="5:5" s="22" customFormat="1" ht="13.8" x14ac:dyDescent="0.3">
      <c r="E3874" s="19"/>
    </row>
    <row r="3875" spans="5:5" s="22" customFormat="1" ht="13.8" x14ac:dyDescent="0.3">
      <c r="E3875" s="19"/>
    </row>
    <row r="3876" spans="5:5" s="22" customFormat="1" ht="13.8" x14ac:dyDescent="0.3">
      <c r="E3876" s="19"/>
    </row>
    <row r="3877" spans="5:5" s="22" customFormat="1" ht="13.8" x14ac:dyDescent="0.3">
      <c r="E3877" s="19"/>
    </row>
    <row r="3878" spans="5:5" s="22" customFormat="1" ht="13.8" x14ac:dyDescent="0.3">
      <c r="E3878" s="19"/>
    </row>
    <row r="3879" spans="5:5" s="22" customFormat="1" ht="13.8" x14ac:dyDescent="0.3">
      <c r="E3879" s="19"/>
    </row>
    <row r="3880" spans="5:5" s="22" customFormat="1" ht="13.8" x14ac:dyDescent="0.3">
      <c r="E3880" s="19"/>
    </row>
    <row r="3881" spans="5:5" s="22" customFormat="1" ht="13.8" x14ac:dyDescent="0.3">
      <c r="E3881" s="19"/>
    </row>
    <row r="3882" spans="5:5" s="22" customFormat="1" ht="13.8" x14ac:dyDescent="0.3">
      <c r="E3882" s="19"/>
    </row>
    <row r="3883" spans="5:5" s="22" customFormat="1" ht="13.8" x14ac:dyDescent="0.3">
      <c r="E3883" s="19"/>
    </row>
    <row r="3884" spans="5:5" s="22" customFormat="1" ht="13.8" x14ac:dyDescent="0.3">
      <c r="E3884" s="19"/>
    </row>
    <row r="3885" spans="5:5" s="22" customFormat="1" ht="13.8" x14ac:dyDescent="0.3">
      <c r="E3885" s="19"/>
    </row>
    <row r="3886" spans="5:5" s="22" customFormat="1" ht="13.8" x14ac:dyDescent="0.3">
      <c r="E3886" s="19"/>
    </row>
    <row r="3887" spans="5:5" s="22" customFormat="1" ht="13.8" x14ac:dyDescent="0.3">
      <c r="E3887" s="19"/>
    </row>
    <row r="3888" spans="5:5" s="22" customFormat="1" ht="13.8" x14ac:dyDescent="0.3">
      <c r="E3888" s="19"/>
    </row>
    <row r="3889" spans="5:5" s="22" customFormat="1" ht="13.8" x14ac:dyDescent="0.3">
      <c r="E3889" s="19"/>
    </row>
    <row r="3890" spans="5:5" s="22" customFormat="1" ht="13.8" x14ac:dyDescent="0.3">
      <c r="E3890" s="19"/>
    </row>
    <row r="3891" spans="5:5" s="22" customFormat="1" ht="13.8" x14ac:dyDescent="0.3">
      <c r="E3891" s="19"/>
    </row>
    <row r="3892" spans="5:5" s="22" customFormat="1" ht="13.8" x14ac:dyDescent="0.3">
      <c r="E3892" s="19"/>
    </row>
    <row r="3893" spans="5:5" s="22" customFormat="1" ht="13.8" x14ac:dyDescent="0.3">
      <c r="E3893" s="19"/>
    </row>
    <row r="3894" spans="5:5" s="22" customFormat="1" ht="13.8" x14ac:dyDescent="0.3">
      <c r="E3894" s="19"/>
    </row>
    <row r="3895" spans="5:5" s="22" customFormat="1" ht="13.8" x14ac:dyDescent="0.3">
      <c r="E3895" s="19"/>
    </row>
    <row r="3896" spans="5:5" s="22" customFormat="1" ht="13.8" x14ac:dyDescent="0.3">
      <c r="E3896" s="19"/>
    </row>
    <row r="3897" spans="5:5" s="22" customFormat="1" ht="13.8" x14ac:dyDescent="0.3">
      <c r="E3897" s="19"/>
    </row>
  </sheetData>
  <sheetProtection password="C8B5" sheet="1" objects="1" scenarios="1"/>
  <mergeCells count="2">
    <mergeCell ref="A1:G1"/>
    <mergeCell ref="A3:E3"/>
  </mergeCells>
  <phoneticPr fontId="4" type="noConversion"/>
  <printOptions horizontalCentered="1"/>
  <pageMargins left="0" right="0" top="0.98425196850393704" bottom="0.59055118110236227" header="0.39370078740157483" footer="0.39370078740157483"/>
  <pageSetup paperSize="9" orientation="portrait" r:id="rId1"/>
  <headerFooter alignWithMargins="0"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59"/>
  <sheetViews>
    <sheetView view="pageBreakPreview" zoomScale="107" zoomScaleNormal="100" zoomScaleSheetLayoutView="107" workbookViewId="0">
      <pane ySplit="5" topLeftCell="A6" activePane="bottomLeft" state="frozenSplit"/>
      <selection activeCell="D25" sqref="D25"/>
      <selection pane="bottomLeft" activeCell="H1" sqref="H1"/>
    </sheetView>
  </sheetViews>
  <sheetFormatPr baseColWidth="10" defaultColWidth="8" defaultRowHeight="13.2" x14ac:dyDescent="0.3"/>
  <cols>
    <col min="1" max="1" width="3.44140625" style="66" customWidth="1"/>
    <col min="2" max="2" width="1.6640625" style="64" customWidth="1"/>
    <col min="3" max="3" width="6" style="64" customWidth="1"/>
    <col min="4" max="4" width="54.6640625" style="64" customWidth="1"/>
    <col min="5" max="5" width="13" style="130" bestFit="1" customWidth="1"/>
    <col min="6" max="6" width="10.88671875" style="130" customWidth="1"/>
    <col min="7" max="7" width="10.6640625" style="70" customWidth="1"/>
    <col min="8" max="16384" width="8" style="66"/>
  </cols>
  <sheetData>
    <row r="1" spans="1:7" s="276" customFormat="1" ht="17.399999999999999" x14ac:dyDescent="0.25">
      <c r="A1" s="531" t="s">
        <v>351</v>
      </c>
      <c r="B1" s="531"/>
      <c r="C1" s="531"/>
      <c r="D1" s="531"/>
      <c r="E1" s="531"/>
      <c r="F1" s="531"/>
      <c r="G1" s="531"/>
    </row>
    <row r="2" spans="1:7" s="276" customFormat="1" ht="12" customHeight="1" x14ac:dyDescent="0.25">
      <c r="A2" s="275"/>
      <c r="B2" s="275"/>
      <c r="C2" s="275"/>
      <c r="D2" s="275"/>
      <c r="E2" s="275"/>
      <c r="F2" s="275"/>
      <c r="G2" s="275"/>
    </row>
    <row r="3" spans="1:7" s="276" customFormat="1" ht="17.399999999999999" x14ac:dyDescent="0.25">
      <c r="A3" s="541" t="str">
        <f>"EXERCICE "&amp;'1-Don. générales-Algemene geg.'!D4</f>
        <v>EXERCICE N</v>
      </c>
      <c r="B3" s="541"/>
      <c r="C3" s="541"/>
      <c r="D3" s="541"/>
      <c r="E3" s="541"/>
      <c r="F3" s="275"/>
      <c r="G3" s="275"/>
    </row>
    <row r="4" spans="1:7" s="276" customFormat="1" ht="11.25" customHeight="1" x14ac:dyDescent="0.25">
      <c r="B4" s="277"/>
      <c r="C4" s="277"/>
      <c r="D4" s="277"/>
      <c r="E4" s="278"/>
      <c r="F4" s="278"/>
      <c r="G4" s="279"/>
    </row>
    <row r="5" spans="1:7" ht="26.4" x14ac:dyDescent="0.25">
      <c r="A5" s="91" t="s">
        <v>750</v>
      </c>
      <c r="D5" s="71"/>
      <c r="E5" s="92" t="s">
        <v>751</v>
      </c>
      <c r="F5" s="93" t="s">
        <v>752</v>
      </c>
      <c r="G5" s="1" t="s">
        <v>112</v>
      </c>
    </row>
    <row r="6" spans="1:7" s="22" customFormat="1" ht="9.75" customHeight="1" x14ac:dyDescent="0.3"/>
    <row r="7" spans="1:7" x14ac:dyDescent="0.3">
      <c r="A7" s="62">
        <v>61</v>
      </c>
      <c r="B7" s="63" t="s">
        <v>43</v>
      </c>
      <c r="D7" s="71"/>
      <c r="E7" s="94">
        <f>E9+E18+E29+E38+E46+E56+E63+E113+E117+E120</f>
        <v>0</v>
      </c>
      <c r="F7" s="94">
        <f>F9+F18+F29+F38+F46+F56+F63+F113+F117+F120</f>
        <v>0</v>
      </c>
      <c r="G7" s="36">
        <f>SUM(E7:F7)</f>
        <v>0</v>
      </c>
    </row>
    <row r="8" spans="1:7" s="22" customFormat="1" ht="9.75" customHeight="1" x14ac:dyDescent="0.3">
      <c r="E8"/>
      <c r="F8"/>
      <c r="G8"/>
    </row>
    <row r="9" spans="1:7" x14ac:dyDescent="0.3">
      <c r="B9" s="63" t="s">
        <v>44</v>
      </c>
      <c r="C9" s="63"/>
      <c r="D9" s="71"/>
      <c r="E9" s="36">
        <f>SUM(E10:E16)</f>
        <v>0</v>
      </c>
      <c r="F9" s="36">
        <f>SUM(F10:F16)</f>
        <v>0</v>
      </c>
      <c r="G9" s="96">
        <f>SUM(E9:F9)</f>
        <v>0</v>
      </c>
    </row>
    <row r="10" spans="1:7" x14ac:dyDescent="0.3">
      <c r="C10" s="67">
        <v>6100</v>
      </c>
      <c r="D10" s="68" t="s">
        <v>45</v>
      </c>
      <c r="E10" s="290">
        <f t="shared" ref="E10:E15" si="0">-F10</f>
        <v>0</v>
      </c>
      <c r="F10" s="512">
        <v>0</v>
      </c>
      <c r="G10" s="65">
        <f>SUM(E10:F10)</f>
        <v>0</v>
      </c>
    </row>
    <row r="11" spans="1:7" x14ac:dyDescent="0.3">
      <c r="C11" s="67">
        <v>6101</v>
      </c>
      <c r="D11" s="68" t="s">
        <v>46</v>
      </c>
      <c r="E11" s="290">
        <f t="shared" si="0"/>
        <v>0</v>
      </c>
      <c r="F11" s="512">
        <v>0</v>
      </c>
      <c r="G11" s="65">
        <f t="shared" ref="G11:G16" si="1">SUM(E11:F11)</f>
        <v>0</v>
      </c>
    </row>
    <row r="12" spans="1:7" x14ac:dyDescent="0.3">
      <c r="C12" s="67">
        <v>6102</v>
      </c>
      <c r="D12" s="68" t="s">
        <v>47</v>
      </c>
      <c r="E12" s="290">
        <f t="shared" si="0"/>
        <v>0</v>
      </c>
      <c r="F12" s="512">
        <v>0</v>
      </c>
      <c r="G12" s="65">
        <f t="shared" si="1"/>
        <v>0</v>
      </c>
    </row>
    <row r="13" spans="1:7" x14ac:dyDescent="0.3">
      <c r="C13" s="67">
        <v>6103</v>
      </c>
      <c r="D13" s="68" t="s">
        <v>48</v>
      </c>
      <c r="E13" s="290">
        <f t="shared" si="0"/>
        <v>0</v>
      </c>
      <c r="F13" s="512">
        <v>0</v>
      </c>
      <c r="G13" s="65">
        <f t="shared" si="1"/>
        <v>0</v>
      </c>
    </row>
    <row r="14" spans="1:7" x14ac:dyDescent="0.3">
      <c r="C14" s="67">
        <v>6104</v>
      </c>
      <c r="D14" s="68" t="s">
        <v>49</v>
      </c>
      <c r="E14" s="290">
        <f t="shared" si="0"/>
        <v>0</v>
      </c>
      <c r="F14" s="512">
        <v>0</v>
      </c>
      <c r="G14" s="65">
        <f t="shared" si="1"/>
        <v>0</v>
      </c>
    </row>
    <row r="15" spans="1:7" x14ac:dyDescent="0.3">
      <c r="C15" s="67">
        <v>6105</v>
      </c>
      <c r="D15" s="68" t="s">
        <v>50</v>
      </c>
      <c r="E15" s="290">
        <f t="shared" si="0"/>
        <v>0</v>
      </c>
      <c r="F15" s="512">
        <v>0</v>
      </c>
      <c r="G15" s="65">
        <f t="shared" si="1"/>
        <v>0</v>
      </c>
    </row>
    <row r="16" spans="1:7" x14ac:dyDescent="0.3">
      <c r="C16" s="67">
        <v>6109</v>
      </c>
      <c r="D16" s="68" t="s">
        <v>51</v>
      </c>
      <c r="E16" s="290">
        <v>0</v>
      </c>
      <c r="F16" s="512">
        <v>0</v>
      </c>
      <c r="G16" s="65">
        <f t="shared" si="1"/>
        <v>0</v>
      </c>
    </row>
    <row r="17" spans="2:7" s="22" customFormat="1" ht="9.75" customHeight="1" x14ac:dyDescent="0.3">
      <c r="E17"/>
      <c r="F17"/>
      <c r="G17"/>
    </row>
    <row r="18" spans="2:7" x14ac:dyDescent="0.3">
      <c r="B18" s="63" t="s">
        <v>52</v>
      </c>
      <c r="C18" s="63"/>
      <c r="D18" s="71"/>
      <c r="E18" s="36">
        <f>SUM(E19:E27)</f>
        <v>0</v>
      </c>
      <c r="F18" s="36">
        <f>SUM(F19:F27)</f>
        <v>0</v>
      </c>
      <c r="G18" s="36">
        <f>SUM(E18:F18)</f>
        <v>0</v>
      </c>
    </row>
    <row r="19" spans="2:7" ht="12.75" customHeight="1" x14ac:dyDescent="0.3">
      <c r="C19" s="67">
        <v>6110</v>
      </c>
      <c r="D19" s="68" t="s">
        <v>53</v>
      </c>
      <c r="E19" s="290">
        <f>-F19</f>
        <v>0</v>
      </c>
      <c r="F19" s="512">
        <v>0</v>
      </c>
      <c r="G19" s="65">
        <f>SUM(E19:F19)</f>
        <v>0</v>
      </c>
    </row>
    <row r="20" spans="2:7" x14ac:dyDescent="0.3">
      <c r="C20" s="67">
        <v>6111</v>
      </c>
      <c r="D20" s="68" t="s">
        <v>54</v>
      </c>
      <c r="E20" s="290">
        <f>-F20</f>
        <v>0</v>
      </c>
      <c r="F20" s="512">
        <v>0</v>
      </c>
      <c r="G20" s="65">
        <f t="shared" ref="G20:G34" si="2">SUM(E20:F20)</f>
        <v>0</v>
      </c>
    </row>
    <row r="21" spans="2:7" x14ac:dyDescent="0.3">
      <c r="C21" s="67">
        <v>6112</v>
      </c>
      <c r="D21" s="68" t="s">
        <v>55</v>
      </c>
      <c r="E21" s="290">
        <f>-F21</f>
        <v>0</v>
      </c>
      <c r="F21" s="512">
        <v>0</v>
      </c>
      <c r="G21" s="65">
        <f t="shared" si="2"/>
        <v>0</v>
      </c>
    </row>
    <row r="22" spans="2:7" x14ac:dyDescent="0.3">
      <c r="C22" s="67">
        <v>6113</v>
      </c>
      <c r="D22" s="68" t="s">
        <v>56</v>
      </c>
      <c r="E22" s="290">
        <v>0</v>
      </c>
      <c r="F22" s="512">
        <v>0</v>
      </c>
      <c r="G22" s="65">
        <f t="shared" si="2"/>
        <v>0</v>
      </c>
    </row>
    <row r="23" spans="2:7" x14ac:dyDescent="0.3">
      <c r="C23" s="67">
        <v>6114</v>
      </c>
      <c r="D23" s="68" t="s">
        <v>57</v>
      </c>
      <c r="E23" s="290">
        <f>-F23</f>
        <v>0</v>
      </c>
      <c r="F23" s="512">
        <v>0</v>
      </c>
      <c r="G23" s="65">
        <f t="shared" si="2"/>
        <v>0</v>
      </c>
    </row>
    <row r="24" spans="2:7" x14ac:dyDescent="0.3">
      <c r="C24" s="67">
        <v>6115</v>
      </c>
      <c r="D24" s="68" t="s">
        <v>58</v>
      </c>
      <c r="E24" s="290">
        <v>0</v>
      </c>
      <c r="F24" s="512">
        <v>0</v>
      </c>
      <c r="G24" s="65">
        <f t="shared" si="2"/>
        <v>0</v>
      </c>
    </row>
    <row r="25" spans="2:7" x14ac:dyDescent="0.3">
      <c r="C25" s="67">
        <v>6116</v>
      </c>
      <c r="D25" s="68" t="s">
        <v>59</v>
      </c>
      <c r="E25" s="290">
        <v>0</v>
      </c>
      <c r="F25" s="512">
        <v>0</v>
      </c>
      <c r="G25" s="65">
        <f t="shared" si="2"/>
        <v>0</v>
      </c>
    </row>
    <row r="26" spans="2:7" x14ac:dyDescent="0.3">
      <c r="C26" s="67">
        <v>6117</v>
      </c>
      <c r="D26" s="68" t="s">
        <v>60</v>
      </c>
      <c r="E26" s="290">
        <v>0</v>
      </c>
      <c r="F26" s="512">
        <v>0</v>
      </c>
      <c r="G26" s="65">
        <f t="shared" si="2"/>
        <v>0</v>
      </c>
    </row>
    <row r="27" spans="2:7" x14ac:dyDescent="0.3">
      <c r="C27" s="67">
        <v>6119</v>
      </c>
      <c r="D27" s="68" t="s">
        <v>61</v>
      </c>
      <c r="E27" s="290">
        <v>0</v>
      </c>
      <c r="F27" s="512">
        <v>0</v>
      </c>
      <c r="G27" s="65">
        <f t="shared" si="2"/>
        <v>0</v>
      </c>
    </row>
    <row r="28" spans="2:7" s="22" customFormat="1" ht="9.75" customHeight="1" x14ac:dyDescent="0.3">
      <c r="E28"/>
      <c r="F28"/>
      <c r="G28"/>
    </row>
    <row r="29" spans="2:7" x14ac:dyDescent="0.3">
      <c r="B29" s="63" t="s">
        <v>62</v>
      </c>
      <c r="C29" s="63"/>
      <c r="D29" s="71"/>
      <c r="E29" s="36">
        <f>SUM(E30:E36)</f>
        <v>0</v>
      </c>
      <c r="F29" s="36">
        <f>SUM(F30:F36)</f>
        <v>0</v>
      </c>
      <c r="G29" s="65">
        <f>SUM(E29:F29)</f>
        <v>0</v>
      </c>
    </row>
    <row r="30" spans="2:7" x14ac:dyDescent="0.3">
      <c r="C30" s="67">
        <v>6120</v>
      </c>
      <c r="D30" s="68" t="s">
        <v>63</v>
      </c>
      <c r="E30" s="290">
        <v>0</v>
      </c>
      <c r="F30" s="512">
        <v>0</v>
      </c>
      <c r="G30" s="65">
        <f t="shared" si="2"/>
        <v>0</v>
      </c>
    </row>
    <row r="31" spans="2:7" x14ac:dyDescent="0.3">
      <c r="C31" s="67">
        <v>6121</v>
      </c>
      <c r="D31" s="68" t="s">
        <v>64</v>
      </c>
      <c r="E31" s="290">
        <v>0</v>
      </c>
      <c r="F31" s="512">
        <v>0</v>
      </c>
      <c r="G31" s="65">
        <f t="shared" si="2"/>
        <v>0</v>
      </c>
    </row>
    <row r="32" spans="2:7" x14ac:dyDescent="0.3">
      <c r="C32" s="67">
        <v>6122</v>
      </c>
      <c r="D32" s="68" t="s">
        <v>65</v>
      </c>
      <c r="E32" s="290">
        <v>0</v>
      </c>
      <c r="F32" s="512">
        <v>0</v>
      </c>
      <c r="G32" s="65">
        <f t="shared" si="2"/>
        <v>0</v>
      </c>
    </row>
    <row r="33" spans="2:7" x14ac:dyDescent="0.3">
      <c r="C33" s="67">
        <v>6123</v>
      </c>
      <c r="D33" s="68" t="s">
        <v>66</v>
      </c>
      <c r="E33" s="290">
        <v>0</v>
      </c>
      <c r="F33" s="512">
        <v>0</v>
      </c>
      <c r="G33" s="65">
        <f t="shared" si="2"/>
        <v>0</v>
      </c>
    </row>
    <row r="34" spans="2:7" x14ac:dyDescent="0.3">
      <c r="C34" s="67">
        <v>6124</v>
      </c>
      <c r="D34" s="68" t="s">
        <v>67</v>
      </c>
      <c r="E34" s="290">
        <v>0</v>
      </c>
      <c r="F34" s="512">
        <v>0</v>
      </c>
      <c r="G34" s="65">
        <f t="shared" si="2"/>
        <v>0</v>
      </c>
    </row>
    <row r="35" spans="2:7" x14ac:dyDescent="0.3">
      <c r="C35" s="67">
        <v>6125</v>
      </c>
      <c r="D35" s="68" t="s">
        <v>68</v>
      </c>
      <c r="E35" s="290">
        <v>0</v>
      </c>
      <c r="F35" s="512">
        <v>0</v>
      </c>
      <c r="G35" s="65">
        <f>SUM(E35:F35)</f>
        <v>0</v>
      </c>
    </row>
    <row r="36" spans="2:7" x14ac:dyDescent="0.3">
      <c r="C36" s="67">
        <v>6129</v>
      </c>
      <c r="D36" s="68" t="s">
        <v>69</v>
      </c>
      <c r="E36" s="290">
        <v>0</v>
      </c>
      <c r="F36" s="512">
        <v>0</v>
      </c>
      <c r="G36" s="65">
        <f t="shared" ref="G36:G135" si="3">SUM(E36:F36)</f>
        <v>0</v>
      </c>
    </row>
    <row r="37" spans="2:7" s="22" customFormat="1" ht="9.75" customHeight="1" x14ac:dyDescent="0.3">
      <c r="E37"/>
      <c r="F37"/>
      <c r="G37"/>
    </row>
    <row r="38" spans="2:7" x14ac:dyDescent="0.3">
      <c r="B38" s="63" t="s">
        <v>70</v>
      </c>
      <c r="C38" s="63"/>
      <c r="D38" s="71"/>
      <c r="E38" s="36">
        <f>SUM(E39:E44)</f>
        <v>0</v>
      </c>
      <c r="F38" s="36">
        <f>SUM(F39:F44)</f>
        <v>0</v>
      </c>
      <c r="G38" s="36">
        <f t="shared" si="3"/>
        <v>0</v>
      </c>
    </row>
    <row r="39" spans="2:7" x14ac:dyDescent="0.3">
      <c r="C39" s="67">
        <v>6130</v>
      </c>
      <c r="D39" s="68" t="s">
        <v>71</v>
      </c>
      <c r="E39" s="290">
        <v>0</v>
      </c>
      <c r="F39" s="512">
        <v>0</v>
      </c>
      <c r="G39" s="65">
        <f t="shared" si="3"/>
        <v>0</v>
      </c>
    </row>
    <row r="40" spans="2:7" x14ac:dyDescent="0.3">
      <c r="C40" s="67">
        <v>6131</v>
      </c>
      <c r="D40" s="68" t="s">
        <v>72</v>
      </c>
      <c r="E40" s="290">
        <v>0</v>
      </c>
      <c r="F40" s="512">
        <v>0</v>
      </c>
      <c r="G40" s="65">
        <f t="shared" si="3"/>
        <v>0</v>
      </c>
    </row>
    <row r="41" spans="2:7" x14ac:dyDescent="0.3">
      <c r="C41" s="67">
        <v>6132</v>
      </c>
      <c r="D41" s="68" t="s">
        <v>73</v>
      </c>
      <c r="E41" s="290">
        <v>0</v>
      </c>
      <c r="F41" s="512">
        <v>0</v>
      </c>
      <c r="G41" s="65">
        <f t="shared" si="3"/>
        <v>0</v>
      </c>
    </row>
    <row r="42" spans="2:7" x14ac:dyDescent="0.3">
      <c r="C42" s="67">
        <v>6133</v>
      </c>
      <c r="D42" s="68" t="s">
        <v>74</v>
      </c>
      <c r="E42" s="290">
        <v>0</v>
      </c>
      <c r="F42" s="512">
        <v>0</v>
      </c>
      <c r="G42" s="65">
        <f t="shared" si="3"/>
        <v>0</v>
      </c>
    </row>
    <row r="43" spans="2:7" x14ac:dyDescent="0.3">
      <c r="C43" s="67">
        <v>6134</v>
      </c>
      <c r="D43" s="68" t="s">
        <v>75</v>
      </c>
      <c r="E43" s="290">
        <v>0</v>
      </c>
      <c r="F43" s="512">
        <v>0</v>
      </c>
      <c r="G43" s="65">
        <f t="shared" si="3"/>
        <v>0</v>
      </c>
    </row>
    <row r="44" spans="2:7" x14ac:dyDescent="0.3">
      <c r="C44" s="67">
        <v>6139</v>
      </c>
      <c r="D44" s="68" t="s">
        <v>76</v>
      </c>
      <c r="E44" s="290">
        <v>0</v>
      </c>
      <c r="F44" s="512">
        <v>0</v>
      </c>
      <c r="G44" s="65">
        <f t="shared" si="3"/>
        <v>0</v>
      </c>
    </row>
    <row r="45" spans="2:7" s="22" customFormat="1" ht="9.75" customHeight="1" x14ac:dyDescent="0.3">
      <c r="E45"/>
      <c r="F45"/>
      <c r="G45"/>
    </row>
    <row r="46" spans="2:7" x14ac:dyDescent="0.3">
      <c r="B46" s="63" t="s">
        <v>77</v>
      </c>
      <c r="C46" s="63"/>
      <c r="D46" s="71"/>
      <c r="E46" s="36">
        <f>SUM(E47:E54)</f>
        <v>0</v>
      </c>
      <c r="F46" s="36">
        <f>SUM(F47:F54)</f>
        <v>0</v>
      </c>
      <c r="G46" s="36">
        <f t="shared" si="3"/>
        <v>0</v>
      </c>
    </row>
    <row r="47" spans="2:7" x14ac:dyDescent="0.3">
      <c r="C47" s="67">
        <v>6140</v>
      </c>
      <c r="D47" s="68" t="s">
        <v>78</v>
      </c>
      <c r="E47" s="290">
        <f>-F47</f>
        <v>0</v>
      </c>
      <c r="F47" s="512">
        <v>0</v>
      </c>
      <c r="G47" s="65">
        <f t="shared" si="3"/>
        <v>0</v>
      </c>
    </row>
    <row r="48" spans="2:7" x14ac:dyDescent="0.3">
      <c r="C48" s="67">
        <v>6141</v>
      </c>
      <c r="D48" s="68" t="s">
        <v>79</v>
      </c>
      <c r="E48" s="290">
        <v>0</v>
      </c>
      <c r="F48" s="512">
        <v>0</v>
      </c>
      <c r="G48" s="65">
        <f t="shared" si="3"/>
        <v>0</v>
      </c>
    </row>
    <row r="49" spans="1:7" x14ac:dyDescent="0.3">
      <c r="C49" s="67">
        <v>6142</v>
      </c>
      <c r="D49" s="68" t="s">
        <v>80</v>
      </c>
      <c r="E49" s="290">
        <v>0</v>
      </c>
      <c r="F49" s="512">
        <v>0</v>
      </c>
      <c r="G49" s="65">
        <f t="shared" si="3"/>
        <v>0</v>
      </c>
    </row>
    <row r="50" spans="1:7" x14ac:dyDescent="0.3">
      <c r="C50" s="67">
        <v>6143</v>
      </c>
      <c r="D50" s="68" t="s">
        <v>81</v>
      </c>
      <c r="E50" s="290">
        <v>0</v>
      </c>
      <c r="F50" s="512">
        <v>0</v>
      </c>
      <c r="G50" s="65">
        <f t="shared" si="3"/>
        <v>0</v>
      </c>
    </row>
    <row r="51" spans="1:7" x14ac:dyDescent="0.3">
      <c r="C51" s="67">
        <v>6144</v>
      </c>
      <c r="D51" s="68" t="s">
        <v>82</v>
      </c>
      <c r="E51" s="290">
        <v>0</v>
      </c>
      <c r="F51" s="512">
        <v>0</v>
      </c>
      <c r="G51" s="65">
        <f t="shared" si="3"/>
        <v>0</v>
      </c>
    </row>
    <row r="52" spans="1:7" x14ac:dyDescent="0.3">
      <c r="C52" s="67">
        <v>6145</v>
      </c>
      <c r="D52" s="68" t="s">
        <v>83</v>
      </c>
      <c r="E52" s="290">
        <v>0</v>
      </c>
      <c r="F52" s="512">
        <v>0</v>
      </c>
      <c r="G52" s="65">
        <f t="shared" si="3"/>
        <v>0</v>
      </c>
    </row>
    <row r="53" spans="1:7" x14ac:dyDescent="0.3">
      <c r="C53" s="67">
        <v>6146</v>
      </c>
      <c r="D53" s="68" t="s">
        <v>84</v>
      </c>
      <c r="E53" s="290">
        <v>0</v>
      </c>
      <c r="F53" s="512">
        <v>0</v>
      </c>
      <c r="G53" s="65">
        <f t="shared" si="3"/>
        <v>0</v>
      </c>
    </row>
    <row r="54" spans="1:7" x14ac:dyDescent="0.3">
      <c r="C54" s="67">
        <v>6149</v>
      </c>
      <c r="D54" s="68" t="s">
        <v>85</v>
      </c>
      <c r="E54" s="290">
        <f>-F54</f>
        <v>0</v>
      </c>
      <c r="F54" s="512">
        <v>0</v>
      </c>
      <c r="G54" s="65">
        <f t="shared" si="3"/>
        <v>0</v>
      </c>
    </row>
    <row r="55" spans="1:7" s="22" customFormat="1" ht="9.75" customHeight="1" x14ac:dyDescent="0.3">
      <c r="E55"/>
      <c r="F55"/>
      <c r="G55"/>
    </row>
    <row r="56" spans="1:7" x14ac:dyDescent="0.3">
      <c r="B56" s="63" t="s">
        <v>86</v>
      </c>
      <c r="C56" s="63"/>
      <c r="D56" s="71"/>
      <c r="E56" s="36">
        <f>SUM(E57:E59)</f>
        <v>0</v>
      </c>
      <c r="F56" s="36">
        <f>SUM(F57:F59)</f>
        <v>0</v>
      </c>
      <c r="G56" s="36">
        <f>SUM(E56:F56)</f>
        <v>0</v>
      </c>
    </row>
    <row r="57" spans="1:7" x14ac:dyDescent="0.3">
      <c r="C57" s="67">
        <v>6151</v>
      </c>
      <c r="D57" s="68" t="s">
        <v>88</v>
      </c>
      <c r="E57" s="290">
        <v>0</v>
      </c>
      <c r="F57" s="512">
        <v>0</v>
      </c>
      <c r="G57" s="65">
        <f t="shared" si="3"/>
        <v>0</v>
      </c>
    </row>
    <row r="58" spans="1:7" x14ac:dyDescent="0.3">
      <c r="C58" s="67">
        <v>6152</v>
      </c>
      <c r="D58" s="68" t="s">
        <v>89</v>
      </c>
      <c r="E58" s="290">
        <f>-F58</f>
        <v>0</v>
      </c>
      <c r="F58" s="512">
        <v>0</v>
      </c>
      <c r="G58" s="65">
        <f t="shared" si="3"/>
        <v>0</v>
      </c>
    </row>
    <row r="59" spans="1:7" x14ac:dyDescent="0.3">
      <c r="C59" s="67">
        <v>6153</v>
      </c>
      <c r="D59" s="68" t="s">
        <v>87</v>
      </c>
      <c r="E59" s="290">
        <v>0</v>
      </c>
      <c r="F59" s="512">
        <v>0</v>
      </c>
      <c r="G59" s="65">
        <f t="shared" si="3"/>
        <v>0</v>
      </c>
    </row>
    <row r="60" spans="1:7" s="22" customFormat="1" ht="9.75" customHeight="1" x14ac:dyDescent="0.3">
      <c r="E60"/>
      <c r="F60"/>
      <c r="G60"/>
    </row>
    <row r="61" spans="1:7" ht="26.4" x14ac:dyDescent="0.25">
      <c r="A61" s="91"/>
      <c r="D61" s="71"/>
      <c r="E61" s="92" t="s">
        <v>847</v>
      </c>
      <c r="F61" s="93" t="s">
        <v>848</v>
      </c>
      <c r="G61" s="1" t="s">
        <v>849</v>
      </c>
    </row>
    <row r="62" spans="1:7" s="22" customFormat="1" ht="9.75" customHeight="1" x14ac:dyDescent="0.3">
      <c r="E62"/>
      <c r="F62"/>
      <c r="G62"/>
    </row>
    <row r="63" spans="1:7" ht="25.5" customHeight="1" x14ac:dyDescent="0.25">
      <c r="B63" s="553" t="s">
        <v>90</v>
      </c>
      <c r="C63" s="553"/>
      <c r="D63" s="556"/>
      <c r="E63" s="97">
        <f>E65+E70+E74+E79+E82+E85+E89+E102+E105+E109</f>
        <v>0</v>
      </c>
      <c r="F63" s="97">
        <f>F65+F70+F74+F79+F82+F85+F89+F102+F105+F109</f>
        <v>0</v>
      </c>
      <c r="G63" s="98">
        <f>SUM(E63:F63)</f>
        <v>0</v>
      </c>
    </row>
    <row r="64" spans="1:7" s="22" customFormat="1" ht="9.75" customHeight="1" x14ac:dyDescent="0.3">
      <c r="E64"/>
      <c r="F64"/>
      <c r="G64"/>
    </row>
    <row r="65" spans="2:7" x14ac:dyDescent="0.3">
      <c r="B65" s="64" t="s">
        <v>803</v>
      </c>
      <c r="D65" s="71"/>
      <c r="E65" s="36">
        <f>SUM(E66:E68)</f>
        <v>0</v>
      </c>
      <c r="F65" s="36">
        <f>SUM(F66:F68)</f>
        <v>0</v>
      </c>
      <c r="G65" s="36">
        <f>SUM(E65:F65)</f>
        <v>0</v>
      </c>
    </row>
    <row r="66" spans="2:7" x14ac:dyDescent="0.3">
      <c r="C66" s="67">
        <v>616020</v>
      </c>
      <c r="D66" s="68" t="s">
        <v>91</v>
      </c>
      <c r="E66" s="512">
        <v>0</v>
      </c>
      <c r="F66" s="290">
        <v>0</v>
      </c>
      <c r="G66" s="65">
        <f t="shared" si="3"/>
        <v>0</v>
      </c>
    </row>
    <row r="67" spans="2:7" x14ac:dyDescent="0.3">
      <c r="C67" s="67">
        <v>616021</v>
      </c>
      <c r="D67" s="68" t="s">
        <v>92</v>
      </c>
      <c r="E67" s="512">
        <v>0</v>
      </c>
      <c r="F67" s="290">
        <v>0</v>
      </c>
      <c r="G67" s="65">
        <f t="shared" si="3"/>
        <v>0</v>
      </c>
    </row>
    <row r="68" spans="2:7" x14ac:dyDescent="0.3">
      <c r="C68" s="67">
        <v>616029</v>
      </c>
      <c r="D68" s="68" t="s">
        <v>93</v>
      </c>
      <c r="E68" s="512">
        <v>0</v>
      </c>
      <c r="F68" s="290">
        <v>0</v>
      </c>
      <c r="G68" s="65">
        <f t="shared" si="3"/>
        <v>0</v>
      </c>
    </row>
    <row r="69" spans="2:7" s="22" customFormat="1" ht="9.75" customHeight="1" x14ac:dyDescent="0.3">
      <c r="E69"/>
      <c r="F69"/>
      <c r="G69"/>
    </row>
    <row r="70" spans="2:7" x14ac:dyDescent="0.3">
      <c r="B70" s="64" t="s">
        <v>804</v>
      </c>
      <c r="D70" s="71"/>
      <c r="E70" s="36">
        <f>SUM(E71:E72)</f>
        <v>0</v>
      </c>
      <c r="F70" s="36">
        <f>SUM(F71:F72)</f>
        <v>0</v>
      </c>
      <c r="G70" s="36">
        <f>SUM(E70:F70)</f>
        <v>0</v>
      </c>
    </row>
    <row r="71" spans="2:7" x14ac:dyDescent="0.3">
      <c r="C71" s="67">
        <v>616030</v>
      </c>
      <c r="D71" s="68" t="s">
        <v>94</v>
      </c>
      <c r="E71" s="512">
        <v>0</v>
      </c>
      <c r="F71" s="290">
        <v>0</v>
      </c>
      <c r="G71" s="65">
        <f t="shared" si="3"/>
        <v>0</v>
      </c>
    </row>
    <row r="72" spans="2:7" x14ac:dyDescent="0.3">
      <c r="C72" s="67">
        <v>616039</v>
      </c>
      <c r="D72" s="68" t="s">
        <v>95</v>
      </c>
      <c r="E72" s="512">
        <v>0</v>
      </c>
      <c r="F72" s="290">
        <v>0</v>
      </c>
      <c r="G72" s="65">
        <f t="shared" si="3"/>
        <v>0</v>
      </c>
    </row>
    <row r="73" spans="2:7" s="22" customFormat="1" ht="9.75" customHeight="1" x14ac:dyDescent="0.3">
      <c r="E73"/>
      <c r="F73"/>
      <c r="G73"/>
    </row>
    <row r="74" spans="2:7" ht="13.8" x14ac:dyDescent="0.3">
      <c r="B74" s="548" t="s">
        <v>805</v>
      </c>
      <c r="C74" s="549"/>
      <c r="D74" s="550"/>
      <c r="E74" s="36">
        <f>SUM(E75:E77)</f>
        <v>0</v>
      </c>
      <c r="F74" s="36">
        <f>SUM(F75:F77)</f>
        <v>0</v>
      </c>
      <c r="G74" s="36">
        <f>SUM(E74:F74)</f>
        <v>0</v>
      </c>
    </row>
    <row r="75" spans="2:7" x14ac:dyDescent="0.3">
      <c r="C75" s="67">
        <v>616040</v>
      </c>
      <c r="D75" s="68" t="s">
        <v>91</v>
      </c>
      <c r="E75" s="512">
        <v>0</v>
      </c>
      <c r="F75" s="290">
        <v>0</v>
      </c>
      <c r="G75" s="65">
        <f t="shared" si="3"/>
        <v>0</v>
      </c>
    </row>
    <row r="76" spans="2:7" x14ac:dyDescent="0.3">
      <c r="C76" s="67">
        <v>616041</v>
      </c>
      <c r="D76" s="68" t="s">
        <v>92</v>
      </c>
      <c r="E76" s="512">
        <v>0</v>
      </c>
      <c r="F76" s="290">
        <v>0</v>
      </c>
      <c r="G76" s="65">
        <f t="shared" si="3"/>
        <v>0</v>
      </c>
    </row>
    <row r="77" spans="2:7" x14ac:dyDescent="0.3">
      <c r="C77" s="67">
        <v>616049</v>
      </c>
      <c r="D77" s="68" t="s">
        <v>93</v>
      </c>
      <c r="E77" s="512">
        <v>0</v>
      </c>
      <c r="F77" s="290">
        <v>0</v>
      </c>
      <c r="G77" s="65">
        <f t="shared" si="3"/>
        <v>0</v>
      </c>
    </row>
    <row r="78" spans="2:7" s="22" customFormat="1" ht="9.75" customHeight="1" x14ac:dyDescent="0.3">
      <c r="E78"/>
      <c r="F78"/>
      <c r="G78"/>
    </row>
    <row r="79" spans="2:7" x14ac:dyDescent="0.3">
      <c r="B79" s="548" t="s">
        <v>806</v>
      </c>
      <c r="C79" s="551"/>
      <c r="D79" s="552"/>
      <c r="E79" s="36">
        <f>SUM(E80:E80)</f>
        <v>0</v>
      </c>
      <c r="F79" s="36">
        <f>SUM(F80:F80)</f>
        <v>0</v>
      </c>
      <c r="G79" s="36">
        <f>SUM(E79:F79)</f>
        <v>0</v>
      </c>
    </row>
    <row r="80" spans="2:7" x14ac:dyDescent="0.3">
      <c r="C80" s="67">
        <v>61605</v>
      </c>
      <c r="D80" s="68" t="s">
        <v>683</v>
      </c>
      <c r="E80" s="512">
        <v>0</v>
      </c>
      <c r="F80" s="290">
        <v>0</v>
      </c>
      <c r="G80" s="65">
        <f>SUM(E80:F80)</f>
        <v>0</v>
      </c>
    </row>
    <row r="81" spans="2:7" s="22" customFormat="1" ht="9.75" customHeight="1" x14ac:dyDescent="0.3">
      <c r="E81"/>
      <c r="F81"/>
      <c r="G81"/>
    </row>
    <row r="82" spans="2:7" x14ac:dyDescent="0.3">
      <c r="B82" s="64" t="s">
        <v>96</v>
      </c>
      <c r="D82" s="99"/>
      <c r="E82" s="36">
        <f>SUM(E83:E83)</f>
        <v>0</v>
      </c>
      <c r="F82" s="36">
        <f>SUM(F83:F83)</f>
        <v>0</v>
      </c>
      <c r="G82" s="36">
        <f>SUM(G83:G83)</f>
        <v>0</v>
      </c>
    </row>
    <row r="83" spans="2:7" x14ac:dyDescent="0.3">
      <c r="C83" s="67">
        <v>6161</v>
      </c>
      <c r="D83" s="68" t="s">
        <v>97</v>
      </c>
      <c r="E83" s="512">
        <v>0</v>
      </c>
      <c r="F83" s="290">
        <v>0</v>
      </c>
      <c r="G83" s="65">
        <f t="shared" si="3"/>
        <v>0</v>
      </c>
    </row>
    <row r="84" spans="2:7" s="22" customFormat="1" ht="9.75" customHeight="1" x14ac:dyDescent="0.3">
      <c r="E84"/>
      <c r="F84"/>
      <c r="G84"/>
    </row>
    <row r="85" spans="2:7" x14ac:dyDescent="0.3">
      <c r="B85" s="64" t="s">
        <v>98</v>
      </c>
      <c r="D85" s="99"/>
      <c r="E85" s="36">
        <f>SUM(E86:E87)</f>
        <v>0</v>
      </c>
      <c r="F85" s="36">
        <f>SUM(F86:F87)</f>
        <v>0</v>
      </c>
      <c r="G85" s="36">
        <f t="shared" si="3"/>
        <v>0</v>
      </c>
    </row>
    <row r="86" spans="2:7" x14ac:dyDescent="0.3">
      <c r="C86" s="67">
        <v>61620</v>
      </c>
      <c r="D86" s="68" t="s">
        <v>684</v>
      </c>
      <c r="E86" s="512">
        <v>0</v>
      </c>
      <c r="F86" s="290">
        <v>0</v>
      </c>
      <c r="G86" s="65">
        <f t="shared" si="3"/>
        <v>0</v>
      </c>
    </row>
    <row r="87" spans="2:7" x14ac:dyDescent="0.3">
      <c r="C87" s="67">
        <v>61621</v>
      </c>
      <c r="D87" s="68" t="s">
        <v>685</v>
      </c>
      <c r="E87" s="512">
        <v>0</v>
      </c>
      <c r="F87" s="290">
        <v>0</v>
      </c>
      <c r="G87" s="65">
        <f t="shared" si="3"/>
        <v>0</v>
      </c>
    </row>
    <row r="88" spans="2:7" s="22" customFormat="1" ht="9.75" customHeight="1" x14ac:dyDescent="0.3">
      <c r="E88"/>
      <c r="F88"/>
      <c r="G88"/>
    </row>
    <row r="89" spans="2:7" x14ac:dyDescent="0.3">
      <c r="B89" s="64" t="s">
        <v>99</v>
      </c>
      <c r="D89" s="99"/>
      <c r="E89" s="36">
        <f>SUM(E90:E100)</f>
        <v>0</v>
      </c>
      <c r="F89" s="36">
        <f>SUM(F90:F100)</f>
        <v>0</v>
      </c>
      <c r="G89" s="36">
        <f t="shared" si="3"/>
        <v>0</v>
      </c>
    </row>
    <row r="90" spans="2:7" x14ac:dyDescent="0.3">
      <c r="C90" s="67">
        <v>61630</v>
      </c>
      <c r="D90" s="68" t="s">
        <v>100</v>
      </c>
      <c r="E90" s="512">
        <v>0</v>
      </c>
      <c r="F90" s="290">
        <v>0</v>
      </c>
      <c r="G90" s="65">
        <f t="shared" si="3"/>
        <v>0</v>
      </c>
    </row>
    <row r="91" spans="2:7" x14ac:dyDescent="0.3">
      <c r="C91" s="67">
        <v>616310</v>
      </c>
      <c r="D91" s="68" t="s">
        <v>101</v>
      </c>
      <c r="E91" s="512">
        <v>0</v>
      </c>
      <c r="F91" s="290">
        <v>0</v>
      </c>
      <c r="G91" s="65">
        <f t="shared" si="3"/>
        <v>0</v>
      </c>
    </row>
    <row r="92" spans="2:7" x14ac:dyDescent="0.3">
      <c r="C92" s="67">
        <v>616311</v>
      </c>
      <c r="D92" s="68" t="s">
        <v>102</v>
      </c>
      <c r="E92" s="512">
        <v>0</v>
      </c>
      <c r="F92" s="290">
        <v>0</v>
      </c>
      <c r="G92" s="65">
        <f t="shared" si="3"/>
        <v>0</v>
      </c>
    </row>
    <row r="93" spans="2:7" x14ac:dyDescent="0.3">
      <c r="C93" s="67">
        <v>616312</v>
      </c>
      <c r="D93" s="68" t="s">
        <v>103</v>
      </c>
      <c r="E93" s="512">
        <v>0</v>
      </c>
      <c r="F93" s="290">
        <v>0</v>
      </c>
      <c r="G93" s="65">
        <f t="shared" si="3"/>
        <v>0</v>
      </c>
    </row>
    <row r="94" spans="2:7" x14ac:dyDescent="0.3">
      <c r="C94" s="67">
        <v>616320</v>
      </c>
      <c r="D94" s="68" t="s">
        <v>812</v>
      </c>
      <c r="E94" s="512">
        <v>0</v>
      </c>
      <c r="F94" s="290">
        <v>0</v>
      </c>
      <c r="G94" s="65">
        <f t="shared" si="3"/>
        <v>0</v>
      </c>
    </row>
    <row r="95" spans="2:7" x14ac:dyDescent="0.3">
      <c r="C95" s="67">
        <v>61633</v>
      </c>
      <c r="D95" s="68" t="s">
        <v>104</v>
      </c>
      <c r="E95" s="512">
        <v>0</v>
      </c>
      <c r="F95" s="290">
        <v>0</v>
      </c>
      <c r="G95" s="65">
        <f t="shared" si="3"/>
        <v>0</v>
      </c>
    </row>
    <row r="96" spans="2:7" x14ac:dyDescent="0.3">
      <c r="C96" s="67">
        <v>61634</v>
      </c>
      <c r="D96" s="68" t="s">
        <v>105</v>
      </c>
      <c r="E96" s="512">
        <v>0</v>
      </c>
      <c r="F96" s="290">
        <v>0</v>
      </c>
      <c r="G96" s="65">
        <f t="shared" si="3"/>
        <v>0</v>
      </c>
    </row>
    <row r="97" spans="2:7" x14ac:dyDescent="0.3">
      <c r="C97" s="67">
        <v>61635</v>
      </c>
      <c r="D97" s="68" t="s">
        <v>106</v>
      </c>
      <c r="E97" s="512">
        <v>0</v>
      </c>
      <c r="F97" s="290">
        <v>0</v>
      </c>
      <c r="G97" s="65">
        <f t="shared" si="3"/>
        <v>0</v>
      </c>
    </row>
    <row r="98" spans="2:7" x14ac:dyDescent="0.3">
      <c r="C98" s="67">
        <v>61636</v>
      </c>
      <c r="D98" s="68" t="s">
        <v>107</v>
      </c>
      <c r="E98" s="512">
        <v>0</v>
      </c>
      <c r="F98" s="290">
        <v>0</v>
      </c>
      <c r="G98" s="65">
        <f t="shared" si="3"/>
        <v>0</v>
      </c>
    </row>
    <row r="99" spans="2:7" x14ac:dyDescent="0.3">
      <c r="C99" s="67">
        <v>61637</v>
      </c>
      <c r="D99" s="68" t="s">
        <v>108</v>
      </c>
      <c r="E99" s="512">
        <v>0</v>
      </c>
      <c r="F99" s="290">
        <v>0</v>
      </c>
      <c r="G99" s="65">
        <f t="shared" si="3"/>
        <v>0</v>
      </c>
    </row>
    <row r="100" spans="2:7" x14ac:dyDescent="0.3">
      <c r="C100" s="67">
        <v>61639</v>
      </c>
      <c r="D100" s="68" t="s">
        <v>109</v>
      </c>
      <c r="E100" s="512">
        <v>0</v>
      </c>
      <c r="F100" s="290">
        <v>0</v>
      </c>
      <c r="G100" s="65">
        <f t="shared" si="3"/>
        <v>0</v>
      </c>
    </row>
    <row r="101" spans="2:7" s="22" customFormat="1" ht="9.75" customHeight="1" x14ac:dyDescent="0.3">
      <c r="E101"/>
      <c r="F101"/>
      <c r="G101"/>
    </row>
    <row r="102" spans="2:7" x14ac:dyDescent="0.3">
      <c r="B102" s="64" t="s">
        <v>110</v>
      </c>
      <c r="D102" s="99"/>
      <c r="E102" s="36">
        <f>SUM(E103:E103)</f>
        <v>0</v>
      </c>
      <c r="F102" s="36">
        <f>SUM(F103:F103)</f>
        <v>0</v>
      </c>
      <c r="G102" s="36">
        <f>SUM(G103:G103)</f>
        <v>0</v>
      </c>
    </row>
    <row r="103" spans="2:7" x14ac:dyDescent="0.3">
      <c r="C103" s="67">
        <v>6164</v>
      </c>
      <c r="D103" s="68" t="s">
        <v>111</v>
      </c>
      <c r="E103" s="512">
        <v>0</v>
      </c>
      <c r="F103" s="290">
        <v>0</v>
      </c>
      <c r="G103" s="65">
        <f t="shared" si="3"/>
        <v>0</v>
      </c>
    </row>
    <row r="104" spans="2:7" s="22" customFormat="1" ht="9.75" customHeight="1" x14ac:dyDescent="0.3">
      <c r="E104"/>
      <c r="F104"/>
      <c r="G104"/>
    </row>
    <row r="105" spans="2:7" x14ac:dyDescent="0.3">
      <c r="B105" s="64" t="s">
        <v>113</v>
      </c>
      <c r="D105" s="99"/>
      <c r="E105" s="36">
        <f>SUM(E106:E107)</f>
        <v>0</v>
      </c>
      <c r="F105" s="36">
        <f>SUM(F106:F107)</f>
        <v>0</v>
      </c>
      <c r="G105" s="36">
        <f t="shared" si="3"/>
        <v>0</v>
      </c>
    </row>
    <row r="106" spans="2:7" ht="12.75" customHeight="1" x14ac:dyDescent="0.3">
      <c r="C106" s="67">
        <v>61650</v>
      </c>
      <c r="D106" s="68" t="s">
        <v>114</v>
      </c>
      <c r="E106" s="512">
        <v>0</v>
      </c>
      <c r="F106" s="290">
        <v>0</v>
      </c>
      <c r="G106" s="65">
        <f t="shared" si="3"/>
        <v>0</v>
      </c>
    </row>
    <row r="107" spans="2:7" x14ac:dyDescent="0.3">
      <c r="C107" s="67">
        <v>61651</v>
      </c>
      <c r="D107" s="68" t="s">
        <v>115</v>
      </c>
      <c r="E107" s="512">
        <v>0</v>
      </c>
      <c r="F107" s="290">
        <v>0</v>
      </c>
      <c r="G107" s="65">
        <f t="shared" si="3"/>
        <v>0</v>
      </c>
    </row>
    <row r="108" spans="2:7" s="22" customFormat="1" ht="9.75" customHeight="1" x14ac:dyDescent="0.3">
      <c r="E108"/>
      <c r="F108"/>
      <c r="G108"/>
    </row>
    <row r="109" spans="2:7" x14ac:dyDescent="0.3">
      <c r="B109" s="64" t="s">
        <v>116</v>
      </c>
      <c r="D109" s="99"/>
      <c r="E109" s="36">
        <f>SUM(E110:E111)</f>
        <v>0</v>
      </c>
      <c r="F109" s="36">
        <f>SUM(F110:F111)</f>
        <v>0</v>
      </c>
      <c r="G109" s="36">
        <f t="shared" si="3"/>
        <v>0</v>
      </c>
    </row>
    <row r="110" spans="2:7" ht="12.75" customHeight="1" x14ac:dyDescent="0.3">
      <c r="C110" s="67">
        <v>61660</v>
      </c>
      <c r="D110" s="68" t="s">
        <v>117</v>
      </c>
      <c r="E110" s="512">
        <v>0</v>
      </c>
      <c r="F110" s="290">
        <v>0</v>
      </c>
      <c r="G110" s="65">
        <f t="shared" si="3"/>
        <v>0</v>
      </c>
    </row>
    <row r="111" spans="2:7" ht="12.75" customHeight="1" x14ac:dyDescent="0.3">
      <c r="C111" s="67">
        <v>61661</v>
      </c>
      <c r="D111" s="68" t="s">
        <v>118</v>
      </c>
      <c r="E111" s="512">
        <v>0</v>
      </c>
      <c r="F111" s="290">
        <v>0</v>
      </c>
      <c r="G111" s="65">
        <f t="shared" si="3"/>
        <v>0</v>
      </c>
    </row>
    <row r="112" spans="2:7" s="22" customFormat="1" ht="9.75" customHeight="1" x14ac:dyDescent="0.3">
      <c r="E112"/>
      <c r="F112"/>
      <c r="G112"/>
    </row>
    <row r="113" spans="2:7" ht="13.8" x14ac:dyDescent="0.3">
      <c r="B113" s="553" t="s">
        <v>119</v>
      </c>
      <c r="C113" s="554"/>
      <c r="D113" s="555"/>
      <c r="E113" s="36">
        <f>SUM(E114:E115)</f>
        <v>0</v>
      </c>
      <c r="F113" s="36">
        <f>SUM(F114:F115)</f>
        <v>0</v>
      </c>
      <c r="G113" s="36">
        <f t="shared" si="3"/>
        <v>0</v>
      </c>
    </row>
    <row r="114" spans="2:7" x14ac:dyDescent="0.3">
      <c r="C114" s="67">
        <v>6171</v>
      </c>
      <c r="D114" s="68" t="s">
        <v>807</v>
      </c>
      <c r="E114" s="290">
        <v>0</v>
      </c>
      <c r="F114" s="290">
        <v>0</v>
      </c>
      <c r="G114" s="65">
        <f t="shared" si="3"/>
        <v>0</v>
      </c>
    </row>
    <row r="115" spans="2:7" x14ac:dyDescent="0.3">
      <c r="C115" s="67">
        <v>6172</v>
      </c>
      <c r="D115" s="68" t="s">
        <v>120</v>
      </c>
      <c r="E115" s="290">
        <f>-F115</f>
        <v>0</v>
      </c>
      <c r="F115" s="290">
        <v>0</v>
      </c>
      <c r="G115" s="65">
        <f t="shared" si="3"/>
        <v>0</v>
      </c>
    </row>
    <row r="116" spans="2:7" s="22" customFormat="1" ht="9.75" customHeight="1" x14ac:dyDescent="0.3">
      <c r="E116"/>
      <c r="F116"/>
      <c r="G116"/>
    </row>
    <row r="117" spans="2:7" ht="12.75" customHeight="1" x14ac:dyDescent="0.3">
      <c r="B117" s="63" t="s">
        <v>121</v>
      </c>
      <c r="C117" s="63"/>
      <c r="D117" s="100"/>
      <c r="E117" s="36">
        <f>SUM(E118:E118)</f>
        <v>0</v>
      </c>
      <c r="F117" s="36">
        <f>SUM(F118:F118)</f>
        <v>0</v>
      </c>
      <c r="G117" s="36">
        <f>SUM(E117:F117)</f>
        <v>0</v>
      </c>
    </row>
    <row r="118" spans="2:7" x14ac:dyDescent="0.3">
      <c r="C118" s="67">
        <v>6180</v>
      </c>
      <c r="D118" s="68" t="s">
        <v>122</v>
      </c>
      <c r="E118" s="290">
        <v>0</v>
      </c>
      <c r="F118" s="290">
        <v>0</v>
      </c>
      <c r="G118" s="65">
        <f t="shared" si="3"/>
        <v>0</v>
      </c>
    </row>
    <row r="119" spans="2:7" x14ac:dyDescent="0.3">
      <c r="C119" s="501"/>
      <c r="D119" s="501"/>
      <c r="E119" s="502"/>
      <c r="F119" s="502"/>
      <c r="G119" s="503"/>
    </row>
    <row r="120" spans="2:7" x14ac:dyDescent="0.3">
      <c r="B120" s="63" t="s">
        <v>896</v>
      </c>
      <c r="C120" s="63"/>
      <c r="D120" s="100"/>
      <c r="E120" s="506">
        <f>SUM(E121:E126)</f>
        <v>0</v>
      </c>
      <c r="F120" s="506">
        <f>SUM(F121:F126)</f>
        <v>0</v>
      </c>
      <c r="G120" s="65">
        <f t="shared" si="3"/>
        <v>0</v>
      </c>
    </row>
    <row r="121" spans="2:7" x14ac:dyDescent="0.3">
      <c r="C121" s="67">
        <v>6190</v>
      </c>
      <c r="D121" s="505" t="s">
        <v>906</v>
      </c>
      <c r="E121" s="513">
        <v>0</v>
      </c>
      <c r="F121" s="504">
        <v>0</v>
      </c>
      <c r="G121" s="65">
        <f t="shared" si="3"/>
        <v>0</v>
      </c>
    </row>
    <row r="122" spans="2:7" x14ac:dyDescent="0.3">
      <c r="C122" s="67">
        <v>6191</v>
      </c>
      <c r="D122" s="68" t="s">
        <v>407</v>
      </c>
      <c r="E122" s="513">
        <v>0</v>
      </c>
      <c r="F122" s="504">
        <v>0</v>
      </c>
      <c r="G122" s="65">
        <f t="shared" si="3"/>
        <v>0</v>
      </c>
    </row>
    <row r="123" spans="2:7" x14ac:dyDescent="0.3">
      <c r="C123" s="67">
        <v>6192</v>
      </c>
      <c r="D123" s="505" t="s">
        <v>408</v>
      </c>
      <c r="E123" s="513">
        <v>0</v>
      </c>
      <c r="F123" s="504">
        <v>0</v>
      </c>
      <c r="G123" s="65">
        <f t="shared" si="3"/>
        <v>0</v>
      </c>
    </row>
    <row r="124" spans="2:7" x14ac:dyDescent="0.3">
      <c r="C124" s="67">
        <v>6193</v>
      </c>
      <c r="D124" s="68" t="s">
        <v>409</v>
      </c>
      <c r="E124" s="513">
        <v>0</v>
      </c>
      <c r="F124" s="504">
        <v>0</v>
      </c>
      <c r="G124" s="65">
        <f t="shared" si="3"/>
        <v>0</v>
      </c>
    </row>
    <row r="125" spans="2:7" x14ac:dyDescent="0.3">
      <c r="C125" s="67">
        <v>6194</v>
      </c>
      <c r="D125" s="505" t="s">
        <v>410</v>
      </c>
      <c r="E125" s="513">
        <v>0</v>
      </c>
      <c r="F125" s="504">
        <v>0</v>
      </c>
      <c r="G125" s="65">
        <f t="shared" si="3"/>
        <v>0</v>
      </c>
    </row>
    <row r="126" spans="2:7" x14ac:dyDescent="0.3">
      <c r="C126" s="67">
        <v>6195</v>
      </c>
      <c r="D126" s="68" t="s">
        <v>411</v>
      </c>
      <c r="E126" s="513">
        <v>0</v>
      </c>
      <c r="F126" s="504">
        <v>0</v>
      </c>
      <c r="G126" s="65">
        <f t="shared" si="3"/>
        <v>0</v>
      </c>
    </row>
    <row r="127" spans="2:7" x14ac:dyDescent="0.3">
      <c r="C127" s="501"/>
      <c r="D127" s="501"/>
      <c r="E127" s="502"/>
      <c r="F127" s="502"/>
      <c r="G127" s="503"/>
    </row>
    <row r="128" spans="2:7" s="22" customFormat="1" ht="9.75" customHeight="1" x14ac:dyDescent="0.3">
      <c r="E128"/>
      <c r="F128"/>
      <c r="G128"/>
    </row>
    <row r="129" spans="1:7" ht="26.4" x14ac:dyDescent="0.25">
      <c r="A129" s="91"/>
      <c r="D129" s="71"/>
      <c r="E129" s="92" t="s">
        <v>847</v>
      </c>
      <c r="F129" s="93" t="s">
        <v>848</v>
      </c>
      <c r="G129" s="1" t="s">
        <v>849</v>
      </c>
    </row>
    <row r="130" spans="1:7" s="22" customFormat="1" ht="9.75" customHeight="1" x14ac:dyDescent="0.3">
      <c r="E130"/>
      <c r="F130"/>
      <c r="G130"/>
    </row>
    <row r="131" spans="1:7" x14ac:dyDescent="0.3">
      <c r="A131" s="62">
        <v>62</v>
      </c>
      <c r="B131" s="63" t="s">
        <v>123</v>
      </c>
      <c r="D131" s="71"/>
      <c r="E131" s="36">
        <f>E133+E138+E142+E147+E150+E153+E157+E170+E173+E177</f>
        <v>0</v>
      </c>
      <c r="F131" s="36">
        <f>F133+F138+F142+F147+F150+F153+F157+F170+F173+F177</f>
        <v>0</v>
      </c>
      <c r="G131" s="65">
        <f t="shared" si="3"/>
        <v>0</v>
      </c>
    </row>
    <row r="132" spans="1:7" s="22" customFormat="1" ht="9.75" customHeight="1" x14ac:dyDescent="0.3">
      <c r="E132"/>
      <c r="F132"/>
      <c r="G132"/>
    </row>
    <row r="133" spans="1:7" x14ac:dyDescent="0.3">
      <c r="B133" s="63" t="s">
        <v>808</v>
      </c>
      <c r="C133" s="63"/>
      <c r="D133" s="71"/>
      <c r="E133" s="36">
        <f>SUM(E134:E136)</f>
        <v>0</v>
      </c>
      <c r="F133" s="36">
        <f>SUM(F134:F136)</f>
        <v>0</v>
      </c>
      <c r="G133" s="36">
        <f>SUM(E133:F133)</f>
        <v>0</v>
      </c>
    </row>
    <row r="134" spans="1:7" x14ac:dyDescent="0.3">
      <c r="C134" s="67">
        <v>62020</v>
      </c>
      <c r="D134" s="68" t="s">
        <v>91</v>
      </c>
      <c r="E134" s="290">
        <v>0</v>
      </c>
      <c r="F134" s="290">
        <v>0</v>
      </c>
      <c r="G134" s="65">
        <f t="shared" si="3"/>
        <v>0</v>
      </c>
    </row>
    <row r="135" spans="1:7" x14ac:dyDescent="0.3">
      <c r="C135" s="67">
        <v>62021</v>
      </c>
      <c r="D135" s="68" t="s">
        <v>92</v>
      </c>
      <c r="E135" s="290">
        <v>0</v>
      </c>
      <c r="F135" s="290">
        <v>0</v>
      </c>
      <c r="G135" s="65">
        <f t="shared" si="3"/>
        <v>0</v>
      </c>
    </row>
    <row r="136" spans="1:7" x14ac:dyDescent="0.3">
      <c r="C136" s="67">
        <v>62029</v>
      </c>
      <c r="D136" s="68" t="s">
        <v>93</v>
      </c>
      <c r="E136" s="290">
        <v>0</v>
      </c>
      <c r="F136" s="290">
        <v>0</v>
      </c>
      <c r="G136" s="65">
        <f t="shared" ref="G136:G206" si="4">SUM(E136:F136)</f>
        <v>0</v>
      </c>
    </row>
    <row r="137" spans="1:7" s="22" customFormat="1" ht="9.75" customHeight="1" x14ac:dyDescent="0.3">
      <c r="E137"/>
      <c r="F137"/>
      <c r="G137"/>
    </row>
    <row r="138" spans="1:7" x14ac:dyDescent="0.3">
      <c r="B138" s="63" t="s">
        <v>809</v>
      </c>
      <c r="C138" s="63"/>
      <c r="D138" s="71"/>
      <c r="E138" s="36">
        <f>SUM(E139:E140)</f>
        <v>0</v>
      </c>
      <c r="F138" s="36">
        <f>SUM(F139:F140)</f>
        <v>0</v>
      </c>
      <c r="G138" s="36">
        <f>SUM(E138:F138)</f>
        <v>0</v>
      </c>
    </row>
    <row r="139" spans="1:7" x14ac:dyDescent="0.3">
      <c r="C139" s="67">
        <v>62030</v>
      </c>
      <c r="D139" s="68" t="s">
        <v>91</v>
      </c>
      <c r="E139" s="290">
        <v>0</v>
      </c>
      <c r="F139" s="290">
        <v>0</v>
      </c>
      <c r="G139" s="65">
        <f t="shared" si="4"/>
        <v>0</v>
      </c>
    </row>
    <row r="140" spans="1:7" x14ac:dyDescent="0.3">
      <c r="C140" s="67">
        <v>62039</v>
      </c>
      <c r="D140" s="68" t="s">
        <v>93</v>
      </c>
      <c r="E140" s="290">
        <v>0</v>
      </c>
      <c r="F140" s="290">
        <v>0</v>
      </c>
      <c r="G140" s="65">
        <f t="shared" si="4"/>
        <v>0</v>
      </c>
    </row>
    <row r="141" spans="1:7" s="22" customFormat="1" ht="9.75" customHeight="1" x14ac:dyDescent="0.3">
      <c r="E141"/>
      <c r="F141"/>
      <c r="G141"/>
    </row>
    <row r="142" spans="1:7" ht="13.8" x14ac:dyDescent="0.3">
      <c r="B142" s="553" t="s">
        <v>810</v>
      </c>
      <c r="C142" s="554"/>
      <c r="D142" s="555"/>
      <c r="E142" s="36">
        <f>SUM(E143:E145)</f>
        <v>0</v>
      </c>
      <c r="F142" s="36">
        <f>SUM(F143:F145)</f>
        <v>0</v>
      </c>
      <c r="G142" s="36">
        <f>SUM(E142:F142)</f>
        <v>0</v>
      </c>
    </row>
    <row r="143" spans="1:7" x14ac:dyDescent="0.3">
      <c r="C143" s="67">
        <v>62040</v>
      </c>
      <c r="D143" s="68" t="s">
        <v>91</v>
      </c>
      <c r="E143" s="290">
        <v>0</v>
      </c>
      <c r="F143" s="290">
        <v>0</v>
      </c>
      <c r="G143" s="65">
        <f t="shared" si="4"/>
        <v>0</v>
      </c>
    </row>
    <row r="144" spans="1:7" x14ac:dyDescent="0.3">
      <c r="C144" s="67">
        <v>62041</v>
      </c>
      <c r="D144" s="68" t="s">
        <v>92</v>
      </c>
      <c r="E144" s="290">
        <v>0</v>
      </c>
      <c r="F144" s="290">
        <v>0</v>
      </c>
      <c r="G144" s="65">
        <f t="shared" si="4"/>
        <v>0</v>
      </c>
    </row>
    <row r="145" spans="2:7" x14ac:dyDescent="0.3">
      <c r="C145" s="67">
        <v>62049</v>
      </c>
      <c r="D145" s="68" t="s">
        <v>93</v>
      </c>
      <c r="E145" s="290">
        <v>0</v>
      </c>
      <c r="F145" s="290">
        <v>0</v>
      </c>
      <c r="G145" s="65">
        <f t="shared" si="4"/>
        <v>0</v>
      </c>
    </row>
    <row r="146" spans="2:7" s="22" customFormat="1" ht="9.75" customHeight="1" x14ac:dyDescent="0.3">
      <c r="E146"/>
      <c r="F146"/>
      <c r="G146"/>
    </row>
    <row r="147" spans="2:7" ht="13.8" x14ac:dyDescent="0.3">
      <c r="B147" s="553" t="s">
        <v>811</v>
      </c>
      <c r="C147" s="554"/>
      <c r="D147" s="555"/>
      <c r="E147" s="36">
        <f>SUM(E148:E148)</f>
        <v>0</v>
      </c>
      <c r="F147" s="36">
        <f>SUM(F148:F148)</f>
        <v>0</v>
      </c>
      <c r="G147" s="36">
        <f>SUM(E147:F147)</f>
        <v>0</v>
      </c>
    </row>
    <row r="148" spans="2:7" x14ac:dyDescent="0.3">
      <c r="B148" s="63"/>
      <c r="C148" s="67">
        <v>6205</v>
      </c>
      <c r="D148" s="68" t="s">
        <v>683</v>
      </c>
      <c r="E148" s="290">
        <v>0</v>
      </c>
      <c r="F148" s="290">
        <v>0</v>
      </c>
      <c r="G148" s="65">
        <f>SUM(E148:F148)</f>
        <v>0</v>
      </c>
    </row>
    <row r="149" spans="2:7" s="22" customFormat="1" ht="9.75" customHeight="1" x14ac:dyDescent="0.3">
      <c r="E149"/>
      <c r="F149"/>
      <c r="G149"/>
    </row>
    <row r="150" spans="2:7" x14ac:dyDescent="0.3">
      <c r="B150" s="63" t="s">
        <v>124</v>
      </c>
      <c r="C150" s="63"/>
      <c r="D150" s="71"/>
      <c r="E150" s="36">
        <f>SUM(E151:E151)</f>
        <v>0</v>
      </c>
      <c r="F150" s="36">
        <f>SUM(F151:F151)</f>
        <v>0</v>
      </c>
      <c r="G150" s="36">
        <f>SUM(G151:G151)</f>
        <v>0</v>
      </c>
    </row>
    <row r="151" spans="2:7" x14ac:dyDescent="0.3">
      <c r="B151" s="63"/>
      <c r="C151" s="67">
        <v>621</v>
      </c>
      <c r="D151" s="68" t="s">
        <v>125</v>
      </c>
      <c r="E151" s="290">
        <v>0</v>
      </c>
      <c r="F151" s="290">
        <v>0</v>
      </c>
      <c r="G151" s="65">
        <f>SUM(E151:F151)</f>
        <v>0</v>
      </c>
    </row>
    <row r="152" spans="2:7" s="22" customFormat="1" ht="9.75" customHeight="1" x14ac:dyDescent="0.3">
      <c r="E152"/>
      <c r="F152"/>
      <c r="G152"/>
    </row>
    <row r="153" spans="2:7" x14ac:dyDescent="0.3">
      <c r="B153" s="63" t="s">
        <v>126</v>
      </c>
      <c r="C153" s="63"/>
      <c r="D153" s="71"/>
      <c r="E153" s="36">
        <f>SUM(E154:E155)</f>
        <v>0</v>
      </c>
      <c r="F153" s="36">
        <f>SUM(F154:F155)</f>
        <v>0</v>
      </c>
      <c r="G153" s="36">
        <f t="shared" si="4"/>
        <v>0</v>
      </c>
    </row>
    <row r="154" spans="2:7" x14ac:dyDescent="0.3">
      <c r="C154" s="67">
        <v>6220</v>
      </c>
      <c r="D154" s="68" t="s">
        <v>684</v>
      </c>
      <c r="E154" s="290">
        <v>0</v>
      </c>
      <c r="F154" s="290">
        <v>0</v>
      </c>
      <c r="G154" s="65">
        <f t="shared" si="4"/>
        <v>0</v>
      </c>
    </row>
    <row r="155" spans="2:7" x14ac:dyDescent="0.3">
      <c r="C155" s="67">
        <v>6221</v>
      </c>
      <c r="D155" s="68" t="s">
        <v>685</v>
      </c>
      <c r="E155" s="290">
        <v>0</v>
      </c>
      <c r="F155" s="290">
        <v>0</v>
      </c>
      <c r="G155" s="65">
        <f t="shared" si="4"/>
        <v>0</v>
      </c>
    </row>
    <row r="156" spans="2:7" s="22" customFormat="1" ht="9.75" customHeight="1" x14ac:dyDescent="0.3">
      <c r="E156"/>
      <c r="F156"/>
      <c r="G156"/>
    </row>
    <row r="157" spans="2:7" x14ac:dyDescent="0.3">
      <c r="B157" s="63" t="s">
        <v>127</v>
      </c>
      <c r="C157" s="63"/>
      <c r="D157" s="71"/>
      <c r="E157" s="36">
        <f>SUM(E158:E168)</f>
        <v>0</v>
      </c>
      <c r="F157" s="36">
        <f>SUM(F158:F168)</f>
        <v>0</v>
      </c>
      <c r="G157" s="36">
        <f>SUM(E157:F157)</f>
        <v>0</v>
      </c>
    </row>
    <row r="158" spans="2:7" x14ac:dyDescent="0.3">
      <c r="C158" s="67">
        <v>6230</v>
      </c>
      <c r="D158" s="68" t="s">
        <v>100</v>
      </c>
      <c r="E158" s="290">
        <v>0</v>
      </c>
      <c r="F158" s="290">
        <v>0</v>
      </c>
      <c r="G158" s="65">
        <f t="shared" si="4"/>
        <v>0</v>
      </c>
    </row>
    <row r="159" spans="2:7" x14ac:dyDescent="0.3">
      <c r="C159" s="67">
        <v>62310</v>
      </c>
      <c r="D159" s="68" t="s">
        <v>128</v>
      </c>
      <c r="E159" s="290">
        <v>0</v>
      </c>
      <c r="F159" s="290">
        <v>0</v>
      </c>
      <c r="G159" s="65">
        <f t="shared" si="4"/>
        <v>0</v>
      </c>
    </row>
    <row r="160" spans="2:7" x14ac:dyDescent="0.3">
      <c r="C160" s="67">
        <v>62311</v>
      </c>
      <c r="D160" s="68" t="s">
        <v>102</v>
      </c>
      <c r="E160" s="290">
        <v>0</v>
      </c>
      <c r="F160" s="290">
        <v>0</v>
      </c>
      <c r="G160" s="65">
        <f t="shared" si="4"/>
        <v>0</v>
      </c>
    </row>
    <row r="161" spans="2:7" x14ac:dyDescent="0.3">
      <c r="C161" s="67">
        <v>62312</v>
      </c>
      <c r="D161" s="68" t="s">
        <v>103</v>
      </c>
      <c r="E161" s="290">
        <v>0</v>
      </c>
      <c r="F161" s="290">
        <v>0</v>
      </c>
      <c r="G161" s="65">
        <f t="shared" si="4"/>
        <v>0</v>
      </c>
    </row>
    <row r="162" spans="2:7" x14ac:dyDescent="0.3">
      <c r="C162" s="67">
        <v>62320</v>
      </c>
      <c r="D162" s="68" t="s">
        <v>812</v>
      </c>
      <c r="E162" s="290">
        <v>0</v>
      </c>
      <c r="F162" s="290">
        <v>0</v>
      </c>
      <c r="G162" s="65">
        <f t="shared" si="4"/>
        <v>0</v>
      </c>
    </row>
    <row r="163" spans="2:7" x14ac:dyDescent="0.3">
      <c r="C163" s="67">
        <v>6233</v>
      </c>
      <c r="D163" s="68" t="s">
        <v>104</v>
      </c>
      <c r="E163" s="290">
        <v>0</v>
      </c>
      <c r="F163" s="290">
        <v>0</v>
      </c>
      <c r="G163" s="65">
        <f t="shared" si="4"/>
        <v>0</v>
      </c>
    </row>
    <row r="164" spans="2:7" x14ac:dyDescent="0.3">
      <c r="C164" s="67">
        <v>6234</v>
      </c>
      <c r="D164" s="68" t="s">
        <v>105</v>
      </c>
      <c r="E164" s="290">
        <v>0</v>
      </c>
      <c r="F164" s="290">
        <v>0</v>
      </c>
      <c r="G164" s="65">
        <f t="shared" si="4"/>
        <v>0</v>
      </c>
    </row>
    <row r="165" spans="2:7" x14ac:dyDescent="0.3">
      <c r="C165" s="67">
        <v>6235</v>
      </c>
      <c r="D165" s="68" t="s">
        <v>129</v>
      </c>
      <c r="E165" s="290">
        <v>0</v>
      </c>
      <c r="F165" s="290">
        <v>0</v>
      </c>
      <c r="G165" s="65">
        <f t="shared" si="4"/>
        <v>0</v>
      </c>
    </row>
    <row r="166" spans="2:7" x14ac:dyDescent="0.3">
      <c r="C166" s="67">
        <v>6236</v>
      </c>
      <c r="D166" s="68" t="s">
        <v>107</v>
      </c>
      <c r="E166" s="290">
        <v>0</v>
      </c>
      <c r="F166" s="290">
        <v>0</v>
      </c>
      <c r="G166" s="65">
        <f t="shared" si="4"/>
        <v>0</v>
      </c>
    </row>
    <row r="167" spans="2:7" x14ac:dyDescent="0.3">
      <c r="C167" s="67">
        <v>6237</v>
      </c>
      <c r="D167" s="68" t="s">
        <v>130</v>
      </c>
      <c r="E167" s="290">
        <v>0</v>
      </c>
      <c r="F167" s="290">
        <v>0</v>
      </c>
      <c r="G167" s="65">
        <f t="shared" si="4"/>
        <v>0</v>
      </c>
    </row>
    <row r="168" spans="2:7" x14ac:dyDescent="0.3">
      <c r="C168" s="67">
        <v>6239</v>
      </c>
      <c r="D168" s="68" t="s">
        <v>109</v>
      </c>
      <c r="E168" s="290">
        <v>0</v>
      </c>
      <c r="F168" s="290">
        <v>0</v>
      </c>
      <c r="G168" s="65">
        <f t="shared" si="4"/>
        <v>0</v>
      </c>
    </row>
    <row r="169" spans="2:7" s="22" customFormat="1" ht="9.75" customHeight="1" x14ac:dyDescent="0.3">
      <c r="E169"/>
      <c r="F169"/>
      <c r="G169"/>
    </row>
    <row r="170" spans="2:7" x14ac:dyDescent="0.3">
      <c r="B170" s="63" t="s">
        <v>131</v>
      </c>
      <c r="C170" s="63"/>
      <c r="D170" s="71"/>
      <c r="E170" s="36">
        <f>SUM(E171:E171)</f>
        <v>0</v>
      </c>
      <c r="F170" s="36">
        <f>SUM(F171:F171)</f>
        <v>0</v>
      </c>
      <c r="G170" s="36">
        <f>SUM(G171:G171)</f>
        <v>0</v>
      </c>
    </row>
    <row r="171" spans="2:7" x14ac:dyDescent="0.3">
      <c r="B171" s="63"/>
      <c r="C171" s="67">
        <v>624</v>
      </c>
      <c r="D171" s="68" t="s">
        <v>111</v>
      </c>
      <c r="E171" s="290">
        <v>0</v>
      </c>
      <c r="F171" s="290">
        <v>0</v>
      </c>
      <c r="G171" s="65">
        <f t="shared" si="4"/>
        <v>0</v>
      </c>
    </row>
    <row r="172" spans="2:7" s="22" customFormat="1" ht="9.75" customHeight="1" x14ac:dyDescent="0.3">
      <c r="E172"/>
      <c r="F172"/>
      <c r="G172"/>
    </row>
    <row r="173" spans="2:7" x14ac:dyDescent="0.3">
      <c r="B173" s="63" t="s">
        <v>132</v>
      </c>
      <c r="C173" s="63"/>
      <c r="D173" s="71"/>
      <c r="E173" s="36">
        <f>SUM(E174:E175)</f>
        <v>0</v>
      </c>
      <c r="F173" s="36">
        <f>SUM(F174:F175)</f>
        <v>0</v>
      </c>
      <c r="G173" s="36">
        <f t="shared" si="4"/>
        <v>0</v>
      </c>
    </row>
    <row r="174" spans="2:7" x14ac:dyDescent="0.3">
      <c r="C174" s="67">
        <v>6250</v>
      </c>
      <c r="D174" s="68" t="s">
        <v>133</v>
      </c>
      <c r="E174" s="290">
        <v>0</v>
      </c>
      <c r="F174" s="290">
        <v>0</v>
      </c>
      <c r="G174" s="65">
        <f t="shared" si="4"/>
        <v>0</v>
      </c>
    </row>
    <row r="175" spans="2:7" x14ac:dyDescent="0.3">
      <c r="C175" s="67">
        <v>6251</v>
      </c>
      <c r="D175" s="68" t="s">
        <v>134</v>
      </c>
      <c r="E175" s="290">
        <v>0</v>
      </c>
      <c r="F175" s="290">
        <v>0</v>
      </c>
      <c r="G175" s="65">
        <f t="shared" si="4"/>
        <v>0</v>
      </c>
    </row>
    <row r="176" spans="2:7" s="22" customFormat="1" ht="9.75" customHeight="1" x14ac:dyDescent="0.3">
      <c r="E176"/>
      <c r="F176"/>
      <c r="G176"/>
    </row>
    <row r="177" spans="1:7" ht="12.75" customHeight="1" x14ac:dyDescent="0.3">
      <c r="B177" s="63" t="s">
        <v>135</v>
      </c>
      <c r="C177" s="63"/>
      <c r="D177" s="71"/>
      <c r="E177" s="36">
        <f>SUM(E178:E179)</f>
        <v>0</v>
      </c>
      <c r="F177" s="36">
        <f>SUM(F178:F179)</f>
        <v>0</v>
      </c>
      <c r="G177" s="36">
        <f t="shared" si="4"/>
        <v>0</v>
      </c>
    </row>
    <row r="178" spans="1:7" ht="12.75" customHeight="1" x14ac:dyDescent="0.3">
      <c r="C178" s="67">
        <v>6260</v>
      </c>
      <c r="D178" s="68" t="s">
        <v>117</v>
      </c>
      <c r="E178" s="290">
        <v>0</v>
      </c>
      <c r="F178" s="290">
        <v>0</v>
      </c>
      <c r="G178" s="65">
        <f t="shared" si="4"/>
        <v>0</v>
      </c>
    </row>
    <row r="179" spans="1:7" ht="12.75" customHeight="1" x14ac:dyDescent="0.3">
      <c r="C179" s="67">
        <v>6261</v>
      </c>
      <c r="D179" s="68" t="s">
        <v>118</v>
      </c>
      <c r="E179" s="290">
        <v>0</v>
      </c>
      <c r="F179" s="290">
        <v>0</v>
      </c>
      <c r="G179" s="65">
        <f t="shared" si="4"/>
        <v>0</v>
      </c>
    </row>
    <row r="180" spans="1:7" s="22" customFormat="1" ht="9.75" customHeight="1" x14ac:dyDescent="0.3">
      <c r="E180"/>
      <c r="F180"/>
      <c r="G180"/>
    </row>
    <row r="181" spans="1:7" ht="26.4" x14ac:dyDescent="0.25">
      <c r="A181" s="91"/>
      <c r="D181" s="71"/>
      <c r="E181" s="92" t="s">
        <v>847</v>
      </c>
      <c r="F181" s="93" t="s">
        <v>848</v>
      </c>
      <c r="G181" s="1" t="s">
        <v>849</v>
      </c>
    </row>
    <row r="182" spans="1:7" s="22" customFormat="1" ht="9.75" customHeight="1" x14ac:dyDescent="0.3">
      <c r="E182"/>
      <c r="F182"/>
      <c r="G182"/>
    </row>
    <row r="183" spans="1:7" ht="13.8" x14ac:dyDescent="0.3">
      <c r="A183" s="62">
        <v>63</v>
      </c>
      <c r="B183" s="553" t="s">
        <v>788</v>
      </c>
      <c r="C183" s="554"/>
      <c r="D183" s="555"/>
      <c r="E183" s="36">
        <f>SUM(E184:E194)</f>
        <v>0</v>
      </c>
      <c r="F183" s="36">
        <f>SUM(F184:F194)</f>
        <v>0</v>
      </c>
      <c r="G183" s="65">
        <f>SUM(E183:F183)</f>
        <v>0</v>
      </c>
    </row>
    <row r="184" spans="1:7" s="103" customFormat="1" x14ac:dyDescent="0.3">
      <c r="A184" s="101"/>
      <c r="B184" s="102"/>
      <c r="C184" s="67">
        <v>6300</v>
      </c>
      <c r="D184" s="68" t="s">
        <v>789</v>
      </c>
      <c r="E184" s="290">
        <v>0</v>
      </c>
      <c r="F184" s="290">
        <v>0</v>
      </c>
      <c r="G184" s="65">
        <f>SUM(E184:F184)</f>
        <v>0</v>
      </c>
    </row>
    <row r="185" spans="1:7" s="103" customFormat="1" x14ac:dyDescent="0.3">
      <c r="A185" s="101"/>
      <c r="B185" s="102"/>
      <c r="C185" s="67">
        <v>6301</v>
      </c>
      <c r="D185" s="68" t="s">
        <v>790</v>
      </c>
      <c r="E185" s="290">
        <v>0</v>
      </c>
      <c r="F185" s="290">
        <v>0</v>
      </c>
      <c r="G185" s="65">
        <f t="shared" si="4"/>
        <v>0</v>
      </c>
    </row>
    <row r="186" spans="1:7" s="103" customFormat="1" x14ac:dyDescent="0.3">
      <c r="A186" s="101"/>
      <c r="B186" s="102"/>
      <c r="C186" s="67">
        <v>6302</v>
      </c>
      <c r="D186" s="68" t="s">
        <v>791</v>
      </c>
      <c r="E186" s="290">
        <v>0</v>
      </c>
      <c r="F186" s="290">
        <v>0</v>
      </c>
      <c r="G186" s="65">
        <f t="shared" si="4"/>
        <v>0</v>
      </c>
    </row>
    <row r="187" spans="1:7" s="103" customFormat="1" x14ac:dyDescent="0.3">
      <c r="A187" s="101"/>
      <c r="B187" s="102"/>
      <c r="C187" s="67">
        <v>6308</v>
      </c>
      <c r="D187" s="68" t="s">
        <v>792</v>
      </c>
      <c r="E187" s="290">
        <v>0</v>
      </c>
      <c r="F187" s="290">
        <v>0</v>
      </c>
      <c r="G187" s="65">
        <f t="shared" si="4"/>
        <v>0</v>
      </c>
    </row>
    <row r="188" spans="1:7" s="103" customFormat="1" x14ac:dyDescent="0.3">
      <c r="A188" s="101"/>
      <c r="B188" s="102"/>
      <c r="C188" s="67">
        <v>6309</v>
      </c>
      <c r="D188" s="68" t="s">
        <v>793</v>
      </c>
      <c r="E188" s="290">
        <v>0</v>
      </c>
      <c r="F188" s="290">
        <v>0</v>
      </c>
      <c r="G188" s="65">
        <f t="shared" si="4"/>
        <v>0</v>
      </c>
    </row>
    <row r="189" spans="1:7" x14ac:dyDescent="0.3">
      <c r="C189" s="67">
        <v>6350</v>
      </c>
      <c r="D189" s="68" t="s">
        <v>794</v>
      </c>
      <c r="E189" s="290">
        <v>0</v>
      </c>
      <c r="F189" s="290">
        <v>0</v>
      </c>
      <c r="G189" s="65">
        <f t="shared" si="4"/>
        <v>0</v>
      </c>
    </row>
    <row r="190" spans="1:7" x14ac:dyDescent="0.3">
      <c r="C190" s="67">
        <v>6351</v>
      </c>
      <c r="D190" s="69" t="s">
        <v>802</v>
      </c>
      <c r="E190" s="290">
        <v>0</v>
      </c>
      <c r="F190" s="290">
        <v>0</v>
      </c>
      <c r="G190" s="65">
        <f t="shared" si="4"/>
        <v>0</v>
      </c>
    </row>
    <row r="191" spans="1:7" x14ac:dyDescent="0.3">
      <c r="C191" s="67">
        <v>6360</v>
      </c>
      <c r="D191" s="68" t="s">
        <v>813</v>
      </c>
      <c r="E191" s="290">
        <v>0</v>
      </c>
      <c r="F191" s="290">
        <v>0</v>
      </c>
      <c r="G191" s="65">
        <f t="shared" si="4"/>
        <v>0</v>
      </c>
    </row>
    <row r="192" spans="1:7" x14ac:dyDescent="0.3">
      <c r="C192" s="67">
        <v>6361</v>
      </c>
      <c r="D192" s="68" t="s">
        <v>814</v>
      </c>
      <c r="E192" s="290">
        <v>0</v>
      </c>
      <c r="F192" s="290">
        <v>0</v>
      </c>
      <c r="G192" s="65">
        <f t="shared" si="4"/>
        <v>0</v>
      </c>
    </row>
    <row r="193" spans="1:7" x14ac:dyDescent="0.3">
      <c r="C193" s="67">
        <v>6370</v>
      </c>
      <c r="D193" s="68" t="s">
        <v>815</v>
      </c>
      <c r="E193" s="290">
        <v>0</v>
      </c>
      <c r="F193" s="290">
        <v>0</v>
      </c>
      <c r="G193" s="65">
        <f t="shared" si="4"/>
        <v>0</v>
      </c>
    </row>
    <row r="194" spans="1:7" x14ac:dyDescent="0.3">
      <c r="C194" s="67">
        <v>6371</v>
      </c>
      <c r="D194" s="69" t="s">
        <v>816</v>
      </c>
      <c r="E194" s="290">
        <v>0</v>
      </c>
      <c r="F194" s="290">
        <v>0</v>
      </c>
      <c r="G194" s="65">
        <f t="shared" si="4"/>
        <v>0</v>
      </c>
    </row>
    <row r="195" spans="1:7" s="22" customFormat="1" ht="9.75" customHeight="1" x14ac:dyDescent="0.3">
      <c r="E195"/>
      <c r="F195"/>
      <c r="G195"/>
    </row>
    <row r="196" spans="1:7" x14ac:dyDescent="0.3">
      <c r="A196" s="62">
        <v>64</v>
      </c>
      <c r="B196" s="63" t="s">
        <v>817</v>
      </c>
      <c r="D196" s="71"/>
      <c r="E196" s="36">
        <f>SUM(E197:E200)</f>
        <v>0</v>
      </c>
      <c r="F196" s="36">
        <f>SUM(F197:F200)</f>
        <v>0</v>
      </c>
      <c r="G196" s="65">
        <f>SUM(E196:F196)</f>
        <v>0</v>
      </c>
    </row>
    <row r="197" spans="1:7" x14ac:dyDescent="0.3">
      <c r="C197" s="67">
        <v>640</v>
      </c>
      <c r="D197" s="68" t="s">
        <v>818</v>
      </c>
      <c r="E197" s="290">
        <v>0</v>
      </c>
      <c r="F197" s="290">
        <v>0</v>
      </c>
      <c r="G197" s="65">
        <f t="shared" si="4"/>
        <v>0</v>
      </c>
    </row>
    <row r="198" spans="1:7" x14ac:dyDescent="0.3">
      <c r="C198" s="67">
        <v>641</v>
      </c>
      <c r="D198" s="69" t="s">
        <v>819</v>
      </c>
      <c r="E198" s="290">
        <v>0</v>
      </c>
      <c r="F198" s="290">
        <v>0</v>
      </c>
      <c r="G198" s="65">
        <f t="shared" si="4"/>
        <v>0</v>
      </c>
    </row>
    <row r="199" spans="1:7" x14ac:dyDescent="0.3">
      <c r="C199" s="67" t="s">
        <v>216</v>
      </c>
      <c r="D199" s="68" t="s">
        <v>820</v>
      </c>
      <c r="E199" s="290">
        <v>0</v>
      </c>
      <c r="F199" s="290">
        <v>0</v>
      </c>
      <c r="G199" s="65">
        <f t="shared" si="4"/>
        <v>0</v>
      </c>
    </row>
    <row r="200" spans="1:7" x14ac:dyDescent="0.3">
      <c r="C200" s="67">
        <v>649</v>
      </c>
      <c r="D200" s="69" t="s">
        <v>821</v>
      </c>
      <c r="E200" s="290">
        <v>0</v>
      </c>
      <c r="F200" s="290">
        <v>0</v>
      </c>
      <c r="G200" s="65">
        <f t="shared" si="4"/>
        <v>0</v>
      </c>
    </row>
    <row r="201" spans="1:7" s="22" customFormat="1" ht="9.75" customHeight="1" x14ac:dyDescent="0.3">
      <c r="E201"/>
      <c r="F201"/>
      <c r="G201"/>
    </row>
    <row r="202" spans="1:7" x14ac:dyDescent="0.3">
      <c r="A202" s="62">
        <v>65</v>
      </c>
      <c r="B202" s="63" t="s">
        <v>822</v>
      </c>
      <c r="D202" s="71"/>
      <c r="E202" s="36">
        <f>SUM(E203:E213)</f>
        <v>0</v>
      </c>
      <c r="F202" s="36">
        <f>SUM(F203:F213)</f>
        <v>0</v>
      </c>
      <c r="G202" s="65">
        <f>SUM(E202:F202)</f>
        <v>0</v>
      </c>
    </row>
    <row r="203" spans="1:7" x14ac:dyDescent="0.3">
      <c r="A203" s="62"/>
      <c r="C203" s="67">
        <v>6500</v>
      </c>
      <c r="D203" s="68" t="s">
        <v>686</v>
      </c>
      <c r="E203" s="290">
        <v>0</v>
      </c>
      <c r="F203" s="290">
        <v>0</v>
      </c>
      <c r="G203" s="65">
        <f t="shared" si="4"/>
        <v>0</v>
      </c>
    </row>
    <row r="204" spans="1:7" x14ac:dyDescent="0.3">
      <c r="A204" s="62"/>
      <c r="B204" s="104"/>
      <c r="C204" s="67">
        <v>6501</v>
      </c>
      <c r="D204" s="68" t="s">
        <v>687</v>
      </c>
      <c r="E204" s="290">
        <v>0</v>
      </c>
      <c r="F204" s="290">
        <v>0</v>
      </c>
      <c r="G204" s="65">
        <f t="shared" si="4"/>
        <v>0</v>
      </c>
    </row>
    <row r="205" spans="1:7" x14ac:dyDescent="0.3">
      <c r="A205" s="62"/>
      <c r="C205" s="67">
        <v>6502</v>
      </c>
      <c r="D205" s="68" t="s">
        <v>688</v>
      </c>
      <c r="E205" s="290">
        <v>0</v>
      </c>
      <c r="F205" s="290">
        <v>0</v>
      </c>
      <c r="G205" s="65">
        <f t="shared" si="4"/>
        <v>0</v>
      </c>
    </row>
    <row r="206" spans="1:7" x14ac:dyDescent="0.3">
      <c r="C206" s="67">
        <v>6503</v>
      </c>
      <c r="D206" s="68" t="s">
        <v>689</v>
      </c>
      <c r="E206" s="290">
        <v>0</v>
      </c>
      <c r="F206" s="290">
        <v>0</v>
      </c>
      <c r="G206" s="65">
        <f t="shared" si="4"/>
        <v>0</v>
      </c>
    </row>
    <row r="207" spans="1:7" x14ac:dyDescent="0.3">
      <c r="C207" s="67">
        <v>6504</v>
      </c>
      <c r="D207" s="68" t="s">
        <v>690</v>
      </c>
      <c r="E207" s="290">
        <v>0</v>
      </c>
      <c r="F207" s="290">
        <v>0</v>
      </c>
      <c r="G207" s="65">
        <f t="shared" ref="G207:G234" si="5">SUM(E207:F207)</f>
        <v>0</v>
      </c>
    </row>
    <row r="208" spans="1:7" x14ac:dyDescent="0.3">
      <c r="C208" s="67">
        <v>6510</v>
      </c>
      <c r="D208" s="68" t="s">
        <v>823</v>
      </c>
      <c r="E208" s="290">
        <v>0</v>
      </c>
      <c r="F208" s="290">
        <v>0</v>
      </c>
      <c r="G208" s="65">
        <f t="shared" si="5"/>
        <v>0</v>
      </c>
    </row>
    <row r="209" spans="1:7" x14ac:dyDescent="0.3">
      <c r="C209" s="67">
        <v>6511</v>
      </c>
      <c r="D209" s="68" t="s">
        <v>824</v>
      </c>
      <c r="E209" s="290">
        <v>0</v>
      </c>
      <c r="F209" s="290">
        <v>0</v>
      </c>
      <c r="G209" s="65">
        <f t="shared" si="5"/>
        <v>0</v>
      </c>
    </row>
    <row r="210" spans="1:7" s="103" customFormat="1" x14ac:dyDescent="0.3">
      <c r="A210" s="101"/>
      <c r="C210" s="67">
        <v>652</v>
      </c>
      <c r="D210" s="68" t="s">
        <v>825</v>
      </c>
      <c r="E210" s="290">
        <v>0</v>
      </c>
      <c r="F210" s="290">
        <v>0</v>
      </c>
      <c r="G210" s="65">
        <f t="shared" si="5"/>
        <v>0</v>
      </c>
    </row>
    <row r="211" spans="1:7" x14ac:dyDescent="0.3">
      <c r="B211" s="66"/>
      <c r="C211" s="67">
        <v>655</v>
      </c>
      <c r="D211" s="68" t="s">
        <v>826</v>
      </c>
      <c r="E211" s="290">
        <v>0</v>
      </c>
      <c r="F211" s="290">
        <v>0</v>
      </c>
      <c r="G211" s="65">
        <f t="shared" si="5"/>
        <v>0</v>
      </c>
    </row>
    <row r="212" spans="1:7" x14ac:dyDescent="0.3">
      <c r="C212" s="67">
        <v>657</v>
      </c>
      <c r="D212" s="68" t="s">
        <v>827</v>
      </c>
      <c r="E212" s="290">
        <v>0</v>
      </c>
      <c r="F212" s="290">
        <v>0</v>
      </c>
      <c r="G212" s="65">
        <f t="shared" si="5"/>
        <v>0</v>
      </c>
    </row>
    <row r="213" spans="1:7" x14ac:dyDescent="0.3">
      <c r="C213" s="67">
        <v>659</v>
      </c>
      <c r="D213" s="68" t="s">
        <v>828</v>
      </c>
      <c r="E213" s="290">
        <v>0</v>
      </c>
      <c r="F213" s="290">
        <v>0</v>
      </c>
      <c r="G213" s="65">
        <f t="shared" si="5"/>
        <v>0</v>
      </c>
    </row>
    <row r="214" spans="1:7" s="22" customFormat="1" ht="9.75" customHeight="1" x14ac:dyDescent="0.3">
      <c r="E214"/>
      <c r="F214"/>
      <c r="G214"/>
    </row>
    <row r="215" spans="1:7" x14ac:dyDescent="0.3">
      <c r="A215" s="62">
        <v>66</v>
      </c>
      <c r="B215" s="63" t="s">
        <v>829</v>
      </c>
      <c r="D215" s="71"/>
      <c r="E215" s="36">
        <f>SUM(E216:E223)</f>
        <v>0</v>
      </c>
      <c r="F215" s="36">
        <f>SUM(F216:F223)</f>
        <v>0</v>
      </c>
      <c r="G215" s="65">
        <f>SUM(E215:F215)</f>
        <v>0</v>
      </c>
    </row>
    <row r="216" spans="1:7" x14ac:dyDescent="0.3">
      <c r="A216" s="62"/>
      <c r="C216" s="67">
        <v>6600</v>
      </c>
      <c r="D216" s="69" t="s">
        <v>753</v>
      </c>
      <c r="E216" s="290">
        <v>0</v>
      </c>
      <c r="F216" s="290">
        <v>0</v>
      </c>
      <c r="G216" s="65">
        <f t="shared" si="5"/>
        <v>0</v>
      </c>
    </row>
    <row r="217" spans="1:7" x14ac:dyDescent="0.3">
      <c r="A217" s="62"/>
      <c r="C217" s="67">
        <v>6601</v>
      </c>
      <c r="D217" s="69" t="s">
        <v>273</v>
      </c>
      <c r="E217" s="290">
        <v>0</v>
      </c>
      <c r="F217" s="290">
        <v>0</v>
      </c>
      <c r="G217" s="65">
        <f t="shared" si="5"/>
        <v>0</v>
      </c>
    </row>
    <row r="218" spans="1:7" x14ac:dyDescent="0.3">
      <c r="A218" s="62"/>
      <c r="C218" s="67">
        <v>6602</v>
      </c>
      <c r="D218" s="69" t="s">
        <v>850</v>
      </c>
      <c r="E218" s="290">
        <v>0</v>
      </c>
      <c r="F218" s="290">
        <v>0</v>
      </c>
      <c r="G218" s="65">
        <f t="shared" si="5"/>
        <v>0</v>
      </c>
    </row>
    <row r="219" spans="1:7" x14ac:dyDescent="0.3">
      <c r="C219" s="67">
        <v>6620</v>
      </c>
      <c r="D219" s="68" t="s">
        <v>830</v>
      </c>
      <c r="E219" s="290">
        <v>0</v>
      </c>
      <c r="F219" s="290">
        <v>0</v>
      </c>
      <c r="G219" s="65">
        <f t="shared" si="5"/>
        <v>0</v>
      </c>
    </row>
    <row r="220" spans="1:7" x14ac:dyDescent="0.3">
      <c r="C220" s="67">
        <v>6621</v>
      </c>
      <c r="D220" s="69" t="s">
        <v>831</v>
      </c>
      <c r="E220" s="290">
        <v>0</v>
      </c>
      <c r="F220" s="290">
        <v>0</v>
      </c>
      <c r="G220" s="65">
        <f t="shared" si="5"/>
        <v>0</v>
      </c>
    </row>
    <row r="221" spans="1:7" x14ac:dyDescent="0.3">
      <c r="B221" s="66"/>
      <c r="C221" s="67">
        <v>663</v>
      </c>
      <c r="D221" s="68" t="s">
        <v>832</v>
      </c>
      <c r="E221" s="290">
        <v>0</v>
      </c>
      <c r="F221" s="290">
        <v>0</v>
      </c>
      <c r="G221" s="65">
        <f t="shared" si="5"/>
        <v>0</v>
      </c>
    </row>
    <row r="222" spans="1:7" x14ac:dyDescent="0.3">
      <c r="B222" s="66"/>
      <c r="C222" s="67" t="s">
        <v>218</v>
      </c>
      <c r="D222" s="68" t="s">
        <v>833</v>
      </c>
      <c r="E222" s="290">
        <v>0</v>
      </c>
      <c r="F222" s="290">
        <v>0</v>
      </c>
      <c r="G222" s="65">
        <f t="shared" si="5"/>
        <v>0</v>
      </c>
    </row>
    <row r="223" spans="1:7" x14ac:dyDescent="0.3">
      <c r="B223" s="66"/>
      <c r="C223" s="67">
        <v>669</v>
      </c>
      <c r="D223" s="69" t="s">
        <v>834</v>
      </c>
      <c r="E223" s="290">
        <v>0</v>
      </c>
      <c r="F223" s="290">
        <v>0</v>
      </c>
      <c r="G223" s="65">
        <f t="shared" si="5"/>
        <v>0</v>
      </c>
    </row>
    <row r="224" spans="1:7" s="22" customFormat="1" ht="9.75" customHeight="1" thickBot="1" x14ac:dyDescent="0.35">
      <c r="E224"/>
      <c r="F224"/>
      <c r="G224"/>
    </row>
    <row r="225" spans="1:7" s="106" customFormat="1" ht="13.8" thickBot="1" x14ac:dyDescent="0.3">
      <c r="A225" s="557" t="s">
        <v>696</v>
      </c>
      <c r="B225" s="558"/>
      <c r="C225" s="558"/>
      <c r="D225" s="559"/>
      <c r="E225" s="105">
        <f>E7+E131+E183+E196+E202+E215</f>
        <v>0</v>
      </c>
      <c r="F225" s="105">
        <f>F7+F131+F183+F196+F202+F215</f>
        <v>0</v>
      </c>
      <c r="G225" s="105">
        <f>SUM(E225:F225)</f>
        <v>0</v>
      </c>
    </row>
    <row r="226" spans="1:7" s="22" customFormat="1" ht="9.75" customHeight="1" x14ac:dyDescent="0.3">
      <c r="E226"/>
      <c r="F226"/>
      <c r="G226"/>
    </row>
    <row r="227" spans="1:7" ht="16.8" customHeight="1" x14ac:dyDescent="0.3">
      <c r="A227" s="62">
        <v>70</v>
      </c>
      <c r="B227" s="63" t="s">
        <v>835</v>
      </c>
      <c r="D227" s="71"/>
      <c r="E227" s="36">
        <f>SUM(E228:E234)</f>
        <v>0</v>
      </c>
      <c r="F227" s="36">
        <f>SUM(F228:F234)</f>
        <v>0</v>
      </c>
      <c r="G227" s="65">
        <f>SUM(E227:F227)</f>
        <v>0</v>
      </c>
    </row>
    <row r="228" spans="1:7" s="109" customFormat="1" x14ac:dyDescent="0.3">
      <c r="A228" s="107"/>
      <c r="B228" s="108"/>
      <c r="C228" s="67">
        <v>7000</v>
      </c>
      <c r="D228" s="69" t="s">
        <v>907</v>
      </c>
      <c r="E228" s="290">
        <v>0</v>
      </c>
      <c r="F228" s="290">
        <v>0</v>
      </c>
      <c r="G228" s="65">
        <f t="shared" si="5"/>
        <v>0</v>
      </c>
    </row>
    <row r="229" spans="1:7" s="109" customFormat="1" x14ac:dyDescent="0.3">
      <c r="A229" s="107"/>
      <c r="B229" s="108"/>
      <c r="C229" s="67">
        <v>7001</v>
      </c>
      <c r="D229" s="69" t="s">
        <v>908</v>
      </c>
      <c r="E229" s="290">
        <v>0</v>
      </c>
      <c r="F229" s="290">
        <v>0</v>
      </c>
      <c r="G229" s="65">
        <f t="shared" si="5"/>
        <v>0</v>
      </c>
    </row>
    <row r="230" spans="1:7" x14ac:dyDescent="0.3">
      <c r="C230" s="67">
        <v>7010</v>
      </c>
      <c r="D230" s="68" t="s">
        <v>909</v>
      </c>
      <c r="E230" s="290">
        <v>0</v>
      </c>
      <c r="F230" s="290">
        <v>0</v>
      </c>
      <c r="G230" s="65">
        <f t="shared" si="5"/>
        <v>0</v>
      </c>
    </row>
    <row r="231" spans="1:7" x14ac:dyDescent="0.3">
      <c r="C231" s="67">
        <v>7011</v>
      </c>
      <c r="D231" s="69" t="s">
        <v>910</v>
      </c>
      <c r="E231" s="290">
        <v>0</v>
      </c>
      <c r="F231" s="290">
        <v>0</v>
      </c>
      <c r="G231" s="65">
        <f t="shared" si="5"/>
        <v>0</v>
      </c>
    </row>
    <row r="232" spans="1:7" x14ac:dyDescent="0.3">
      <c r="C232" s="67">
        <v>7012</v>
      </c>
      <c r="D232" s="69" t="s">
        <v>911</v>
      </c>
      <c r="E232" s="290">
        <v>0</v>
      </c>
      <c r="F232" s="290">
        <v>0</v>
      </c>
      <c r="G232" s="65">
        <f t="shared" si="5"/>
        <v>0</v>
      </c>
    </row>
    <row r="233" spans="1:7" s="72" customFormat="1" x14ac:dyDescent="0.3">
      <c r="B233" s="64"/>
      <c r="C233" s="67">
        <v>7020</v>
      </c>
      <c r="D233" s="69" t="s">
        <v>754</v>
      </c>
      <c r="E233" s="290">
        <v>0</v>
      </c>
      <c r="F233" s="290">
        <v>0</v>
      </c>
      <c r="G233" s="65">
        <f t="shared" si="5"/>
        <v>0</v>
      </c>
    </row>
    <row r="234" spans="1:7" s="72" customFormat="1" x14ac:dyDescent="0.3">
      <c r="B234" s="64"/>
      <c r="C234" s="67">
        <v>7021</v>
      </c>
      <c r="D234" s="69" t="s">
        <v>691</v>
      </c>
      <c r="E234" s="290">
        <v>0</v>
      </c>
      <c r="F234" s="290">
        <v>0</v>
      </c>
      <c r="G234" s="65">
        <f t="shared" si="5"/>
        <v>0</v>
      </c>
    </row>
    <row r="235" spans="1:7" s="22" customFormat="1" ht="7.5" customHeight="1" x14ac:dyDescent="0.3">
      <c r="E235"/>
      <c r="F235"/>
      <c r="G235"/>
    </row>
    <row r="236" spans="1:7" ht="26.4" x14ac:dyDescent="0.25">
      <c r="A236" s="91"/>
      <c r="D236" s="71"/>
      <c r="E236" s="92" t="s">
        <v>847</v>
      </c>
      <c r="F236" s="93" t="s">
        <v>848</v>
      </c>
      <c r="G236" s="1" t="s">
        <v>849</v>
      </c>
    </row>
    <row r="237" spans="1:7" s="22" customFormat="1" ht="7.5" customHeight="1" x14ac:dyDescent="0.3">
      <c r="E237"/>
      <c r="F237"/>
      <c r="G237"/>
    </row>
    <row r="238" spans="1:7" x14ac:dyDescent="0.3">
      <c r="A238" s="62">
        <v>73</v>
      </c>
      <c r="B238" s="63" t="s">
        <v>841</v>
      </c>
      <c r="D238" s="71"/>
      <c r="E238" s="36">
        <f>SUM(E239)</f>
        <v>0</v>
      </c>
      <c r="F238" s="36">
        <f>SUM(F239)</f>
        <v>0</v>
      </c>
      <c r="G238" s="65">
        <f>SUM(E238:F238)</f>
        <v>0</v>
      </c>
    </row>
    <row r="239" spans="1:7" s="72" customFormat="1" x14ac:dyDescent="0.3">
      <c r="C239" s="67">
        <v>736</v>
      </c>
      <c r="D239" s="68" t="s">
        <v>841</v>
      </c>
      <c r="E239" s="290">
        <v>0</v>
      </c>
      <c r="F239" s="290">
        <v>0</v>
      </c>
      <c r="G239" s="65">
        <f t="shared" ref="G239:G270" si="6">SUM(E239:F239)</f>
        <v>0</v>
      </c>
    </row>
    <row r="240" spans="1:7" s="22" customFormat="1" ht="7.5" customHeight="1" x14ac:dyDescent="0.3">
      <c r="E240"/>
      <c r="F240"/>
      <c r="G240"/>
    </row>
    <row r="241" spans="1:7" x14ac:dyDescent="0.3">
      <c r="A241" s="62">
        <v>74</v>
      </c>
      <c r="B241" s="63" t="s">
        <v>842</v>
      </c>
      <c r="D241" s="71"/>
      <c r="E241" s="36">
        <f>SUM(E242:E253)</f>
        <v>0</v>
      </c>
      <c r="F241" s="36">
        <f>SUM(F242:F253)</f>
        <v>0</v>
      </c>
      <c r="G241" s="65">
        <f>SUM(E241:F241)</f>
        <v>0</v>
      </c>
    </row>
    <row r="242" spans="1:7" s="72" customFormat="1" x14ac:dyDescent="0.3">
      <c r="C242" s="67">
        <v>741</v>
      </c>
      <c r="D242" s="69" t="s">
        <v>0</v>
      </c>
      <c r="E242" s="290">
        <v>0</v>
      </c>
      <c r="F242" s="290">
        <v>0</v>
      </c>
      <c r="G242" s="65">
        <f t="shared" si="6"/>
        <v>0</v>
      </c>
    </row>
    <row r="243" spans="1:7" x14ac:dyDescent="0.3">
      <c r="C243" s="67">
        <v>7430</v>
      </c>
      <c r="D243" s="68" t="s">
        <v>692</v>
      </c>
      <c r="E243" s="290">
        <v>0</v>
      </c>
      <c r="F243" s="290">
        <v>0</v>
      </c>
      <c r="G243" s="65">
        <f t="shared" si="6"/>
        <v>0</v>
      </c>
    </row>
    <row r="244" spans="1:7" x14ac:dyDescent="0.3">
      <c r="C244" s="67">
        <v>7431</v>
      </c>
      <c r="D244" s="68" t="s">
        <v>58</v>
      </c>
      <c r="E244" s="290">
        <v>0</v>
      </c>
      <c r="F244" s="290">
        <v>0</v>
      </c>
      <c r="G244" s="65">
        <f t="shared" si="6"/>
        <v>0</v>
      </c>
    </row>
    <row r="245" spans="1:7" x14ac:dyDescent="0.3">
      <c r="C245" s="67">
        <v>7440</v>
      </c>
      <c r="D245" s="68" t="s">
        <v>1</v>
      </c>
      <c r="E245" s="290">
        <v>0</v>
      </c>
      <c r="F245" s="290">
        <v>0</v>
      </c>
      <c r="G245" s="65">
        <f t="shared" si="6"/>
        <v>0</v>
      </c>
    </row>
    <row r="246" spans="1:7" x14ac:dyDescent="0.3">
      <c r="C246" s="67">
        <v>7441</v>
      </c>
      <c r="D246" s="68" t="s">
        <v>2</v>
      </c>
      <c r="E246" s="290">
        <v>0</v>
      </c>
      <c r="F246" s="290">
        <v>0</v>
      </c>
      <c r="G246" s="65">
        <f t="shared" si="6"/>
        <v>0</v>
      </c>
    </row>
    <row r="247" spans="1:7" x14ac:dyDescent="0.3">
      <c r="C247" s="67">
        <v>7442</v>
      </c>
      <c r="D247" s="68" t="s">
        <v>3</v>
      </c>
      <c r="E247" s="290">
        <v>0</v>
      </c>
      <c r="F247" s="290">
        <v>0</v>
      </c>
      <c r="G247" s="65">
        <f t="shared" si="6"/>
        <v>0</v>
      </c>
    </row>
    <row r="248" spans="1:7" x14ac:dyDescent="0.3">
      <c r="C248" s="67">
        <v>7450</v>
      </c>
      <c r="D248" s="68" t="s">
        <v>4</v>
      </c>
      <c r="E248" s="290">
        <v>0</v>
      </c>
      <c r="F248" s="290">
        <v>0</v>
      </c>
      <c r="G248" s="65">
        <f t="shared" si="6"/>
        <v>0</v>
      </c>
    </row>
    <row r="249" spans="1:7" x14ac:dyDescent="0.3">
      <c r="C249" s="67">
        <v>7451</v>
      </c>
      <c r="D249" s="68" t="s">
        <v>5</v>
      </c>
      <c r="E249" s="290">
        <v>0</v>
      </c>
      <c r="F249" s="290">
        <v>0</v>
      </c>
      <c r="G249" s="65">
        <f t="shared" si="6"/>
        <v>0</v>
      </c>
    </row>
    <row r="250" spans="1:7" x14ac:dyDescent="0.3">
      <c r="C250" s="67">
        <v>746</v>
      </c>
      <c r="D250" s="68" t="s">
        <v>6</v>
      </c>
      <c r="E250" s="290">
        <v>0</v>
      </c>
      <c r="F250" s="290">
        <v>0</v>
      </c>
      <c r="G250" s="65">
        <f t="shared" si="6"/>
        <v>0</v>
      </c>
    </row>
    <row r="251" spans="1:7" x14ac:dyDescent="0.3">
      <c r="C251" s="67">
        <v>747</v>
      </c>
      <c r="D251" s="68" t="s">
        <v>7</v>
      </c>
      <c r="E251" s="290">
        <v>0</v>
      </c>
      <c r="F251" s="290">
        <v>0</v>
      </c>
      <c r="G251" s="65">
        <f t="shared" si="6"/>
        <v>0</v>
      </c>
    </row>
    <row r="252" spans="1:7" x14ac:dyDescent="0.3">
      <c r="C252" s="67">
        <v>748</v>
      </c>
      <c r="D252" s="68" t="s">
        <v>8</v>
      </c>
      <c r="E252" s="290">
        <v>0</v>
      </c>
      <c r="F252" s="290">
        <v>0</v>
      </c>
      <c r="G252" s="65">
        <f t="shared" si="6"/>
        <v>0</v>
      </c>
    </row>
    <row r="253" spans="1:7" x14ac:dyDescent="0.3">
      <c r="C253" s="67">
        <v>749</v>
      </c>
      <c r="D253" s="68" t="s">
        <v>9</v>
      </c>
      <c r="E253" s="290">
        <v>0</v>
      </c>
      <c r="F253" s="290">
        <v>0</v>
      </c>
      <c r="G253" s="65">
        <f t="shared" si="6"/>
        <v>0</v>
      </c>
    </row>
    <row r="254" spans="1:7" s="22" customFormat="1" ht="7.5" customHeight="1" x14ac:dyDescent="0.3">
      <c r="E254"/>
      <c r="F254"/>
      <c r="G254"/>
    </row>
    <row r="255" spans="1:7" x14ac:dyDescent="0.3">
      <c r="A255" s="62">
        <v>75</v>
      </c>
      <c r="B255" s="63" t="s">
        <v>10</v>
      </c>
      <c r="D255" s="71"/>
      <c r="E255" s="36">
        <f>SUM(E256:E263)</f>
        <v>0</v>
      </c>
      <c r="F255" s="36">
        <f>SUM(F256:F263)</f>
        <v>0</v>
      </c>
      <c r="G255" s="65">
        <f>SUM(E255:F255)</f>
        <v>0</v>
      </c>
    </row>
    <row r="256" spans="1:7" x14ac:dyDescent="0.3">
      <c r="C256" s="67">
        <v>7510</v>
      </c>
      <c r="D256" s="68" t="s">
        <v>693</v>
      </c>
      <c r="E256" s="290">
        <v>0</v>
      </c>
      <c r="F256" s="290">
        <v>0</v>
      </c>
      <c r="G256" s="65">
        <f t="shared" si="6"/>
        <v>0</v>
      </c>
    </row>
    <row r="257" spans="1:7" x14ac:dyDescent="0.3">
      <c r="C257" s="67">
        <v>7511</v>
      </c>
      <c r="D257" s="68" t="s">
        <v>694</v>
      </c>
      <c r="E257" s="290">
        <v>0</v>
      </c>
      <c r="F257" s="290">
        <v>0</v>
      </c>
      <c r="G257" s="65">
        <f t="shared" si="6"/>
        <v>0</v>
      </c>
    </row>
    <row r="258" spans="1:7" x14ac:dyDescent="0.3">
      <c r="C258" s="67">
        <v>7512</v>
      </c>
      <c r="D258" s="68" t="s">
        <v>695</v>
      </c>
      <c r="E258" s="290">
        <v>0</v>
      </c>
      <c r="F258" s="290">
        <v>0</v>
      </c>
      <c r="G258" s="65">
        <f t="shared" si="6"/>
        <v>0</v>
      </c>
    </row>
    <row r="259" spans="1:7" s="103" customFormat="1" x14ac:dyDescent="0.3">
      <c r="A259" s="101"/>
      <c r="C259" s="67">
        <v>752</v>
      </c>
      <c r="D259" s="68" t="s">
        <v>11</v>
      </c>
      <c r="E259" s="290">
        <v>0</v>
      </c>
      <c r="F259" s="290">
        <v>0</v>
      </c>
      <c r="G259" s="65">
        <f t="shared" si="6"/>
        <v>0</v>
      </c>
    </row>
    <row r="260" spans="1:7" s="103" customFormat="1" x14ac:dyDescent="0.3">
      <c r="A260" s="101"/>
      <c r="C260" s="67">
        <v>753</v>
      </c>
      <c r="D260" s="68" t="s">
        <v>649</v>
      </c>
      <c r="E260" s="290">
        <v>0</v>
      </c>
      <c r="F260" s="290">
        <v>0</v>
      </c>
      <c r="G260" s="65">
        <f t="shared" si="6"/>
        <v>0</v>
      </c>
    </row>
    <row r="261" spans="1:7" x14ac:dyDescent="0.3">
      <c r="C261" s="67">
        <v>755</v>
      </c>
      <c r="D261" s="68" t="s">
        <v>826</v>
      </c>
      <c r="E261" s="290">
        <v>0</v>
      </c>
      <c r="F261" s="290">
        <v>0</v>
      </c>
      <c r="G261" s="65">
        <f t="shared" si="6"/>
        <v>0</v>
      </c>
    </row>
    <row r="262" spans="1:7" x14ac:dyDescent="0.3">
      <c r="C262" s="67">
        <v>756</v>
      </c>
      <c r="D262" s="68" t="s">
        <v>12</v>
      </c>
      <c r="E262" s="290">
        <v>0</v>
      </c>
      <c r="F262" s="290">
        <v>0</v>
      </c>
      <c r="G262" s="65">
        <f t="shared" si="6"/>
        <v>0</v>
      </c>
    </row>
    <row r="263" spans="1:7" x14ac:dyDescent="0.3">
      <c r="C263" s="67">
        <v>759</v>
      </c>
      <c r="D263" s="68" t="s">
        <v>13</v>
      </c>
      <c r="E263" s="290">
        <v>0</v>
      </c>
      <c r="F263" s="290">
        <v>0</v>
      </c>
      <c r="G263" s="65">
        <f t="shared" si="6"/>
        <v>0</v>
      </c>
    </row>
    <row r="264" spans="1:7" s="22" customFormat="1" ht="7.5" customHeight="1" x14ac:dyDescent="0.3">
      <c r="E264"/>
      <c r="F264"/>
      <c r="G264"/>
    </row>
    <row r="265" spans="1:7" x14ac:dyDescent="0.3">
      <c r="A265" s="62">
        <v>76</v>
      </c>
      <c r="B265" s="63" t="s">
        <v>14</v>
      </c>
      <c r="D265" s="71"/>
      <c r="E265" s="36">
        <f>SUM(E266:E270)</f>
        <v>0</v>
      </c>
      <c r="F265" s="36">
        <f>SUM(F266:F270)</f>
        <v>0</v>
      </c>
      <c r="G265" s="65">
        <f>SUM(E265:F265)</f>
        <v>0</v>
      </c>
    </row>
    <row r="266" spans="1:7" ht="26.4" x14ac:dyDescent="0.3">
      <c r="C266" s="67">
        <v>7600</v>
      </c>
      <c r="D266" s="69" t="s">
        <v>15</v>
      </c>
      <c r="E266" s="290">
        <v>0</v>
      </c>
      <c r="F266" s="290">
        <v>0</v>
      </c>
      <c r="G266" s="65">
        <f t="shared" si="6"/>
        <v>0</v>
      </c>
    </row>
    <row r="267" spans="1:7" x14ac:dyDescent="0.3">
      <c r="C267" s="67">
        <v>7601</v>
      </c>
      <c r="D267" s="69" t="s">
        <v>16</v>
      </c>
      <c r="E267" s="290">
        <v>0</v>
      </c>
      <c r="F267" s="290">
        <v>0</v>
      </c>
      <c r="G267" s="65">
        <f t="shared" si="6"/>
        <v>0</v>
      </c>
    </row>
    <row r="268" spans="1:7" x14ac:dyDescent="0.3">
      <c r="B268" s="66"/>
      <c r="C268" s="67">
        <v>762</v>
      </c>
      <c r="D268" s="68" t="s">
        <v>17</v>
      </c>
      <c r="E268" s="290">
        <v>0</v>
      </c>
      <c r="F268" s="290">
        <v>0</v>
      </c>
      <c r="G268" s="65">
        <f t="shared" si="6"/>
        <v>0</v>
      </c>
    </row>
    <row r="269" spans="1:7" x14ac:dyDescent="0.3">
      <c r="A269" s="66" t="s">
        <v>215</v>
      </c>
      <c r="B269" s="66"/>
      <c r="C269" s="67">
        <v>763</v>
      </c>
      <c r="D269" s="68" t="s">
        <v>27</v>
      </c>
      <c r="E269" s="290">
        <v>0</v>
      </c>
      <c r="F269" s="290">
        <v>0</v>
      </c>
      <c r="G269" s="65">
        <f t="shared" si="6"/>
        <v>0</v>
      </c>
    </row>
    <row r="270" spans="1:7" x14ac:dyDescent="0.3">
      <c r="B270" s="66"/>
      <c r="C270" s="67" t="s">
        <v>217</v>
      </c>
      <c r="D270" s="68" t="s">
        <v>28</v>
      </c>
      <c r="E270" s="290">
        <v>0</v>
      </c>
      <c r="F270" s="290">
        <v>0</v>
      </c>
      <c r="G270" s="65">
        <f t="shared" si="6"/>
        <v>0</v>
      </c>
    </row>
    <row r="271" spans="1:7" s="22" customFormat="1" ht="7.5" customHeight="1" thickBot="1" x14ac:dyDescent="0.35"/>
    <row r="272" spans="1:7" s="106" customFormat="1" ht="13.8" thickBot="1" x14ac:dyDescent="0.3">
      <c r="A272" s="557" t="s">
        <v>29</v>
      </c>
      <c r="B272" s="558"/>
      <c r="C272" s="558"/>
      <c r="D272" s="559"/>
      <c r="E272" s="105">
        <f>E227+E238+E241+E255+E265</f>
        <v>0</v>
      </c>
      <c r="F272" s="105">
        <f>F227+F238+F241+F255+F265</f>
        <v>0</v>
      </c>
      <c r="G272" s="110">
        <f>SUM(E272:F272)</f>
        <v>0</v>
      </c>
    </row>
    <row r="273" spans="1:9" s="22" customFormat="1" ht="7.5" customHeight="1" x14ac:dyDescent="0.3"/>
    <row r="274" spans="1:9" x14ac:dyDescent="0.3">
      <c r="A274" s="62">
        <v>69</v>
      </c>
      <c r="B274" s="63" t="s">
        <v>30</v>
      </c>
      <c r="D274" s="66"/>
      <c r="E274" s="66"/>
      <c r="F274" s="66"/>
      <c r="G274" s="36">
        <f>SUM(G275:G277)</f>
        <v>0</v>
      </c>
      <c r="I274" s="106"/>
    </row>
    <row r="275" spans="1:9" x14ac:dyDescent="0.3">
      <c r="B275" s="66"/>
      <c r="C275" s="67">
        <v>695</v>
      </c>
      <c r="D275" s="68" t="s">
        <v>31</v>
      </c>
      <c r="E275" s="66"/>
      <c r="F275" s="66"/>
      <c r="G275" s="290">
        <v>0</v>
      </c>
    </row>
    <row r="276" spans="1:9" x14ac:dyDescent="0.3">
      <c r="B276" s="66"/>
      <c r="C276" s="67">
        <v>696</v>
      </c>
      <c r="D276" s="68" t="s">
        <v>32</v>
      </c>
      <c r="E276" s="66"/>
      <c r="F276" s="66"/>
      <c r="G276" s="290">
        <v>0</v>
      </c>
    </row>
    <row r="277" spans="1:9" x14ac:dyDescent="0.3">
      <c r="B277" s="66"/>
      <c r="C277" s="67">
        <v>699</v>
      </c>
      <c r="D277" s="68" t="s">
        <v>33</v>
      </c>
      <c r="E277" s="66"/>
      <c r="F277" s="66"/>
      <c r="G277" s="111">
        <f>IF(G272-G225-G275-G276&gt;=0,G272-G225-G275-G276,)</f>
        <v>0</v>
      </c>
    </row>
    <row r="278" spans="1:9" s="22" customFormat="1" ht="7.5" customHeight="1" x14ac:dyDescent="0.3"/>
    <row r="279" spans="1:9" x14ac:dyDescent="0.3">
      <c r="A279" s="62">
        <v>79</v>
      </c>
      <c r="B279" s="63" t="s">
        <v>30</v>
      </c>
      <c r="D279" s="66"/>
      <c r="E279" s="66"/>
      <c r="F279" s="66"/>
      <c r="G279" s="36">
        <f>SUM(G280)</f>
        <v>0</v>
      </c>
    </row>
    <row r="280" spans="1:9" x14ac:dyDescent="0.3">
      <c r="B280" s="66"/>
      <c r="C280" s="67">
        <v>799</v>
      </c>
      <c r="D280" s="68" t="s">
        <v>34</v>
      </c>
      <c r="E280" s="66"/>
      <c r="F280" s="66"/>
      <c r="G280" s="111">
        <f>IF(G272-G225-G275-G276&lt;=0,G225-G272+G275+G276,)</f>
        <v>0</v>
      </c>
    </row>
    <row r="281" spans="1:9" x14ac:dyDescent="0.3">
      <c r="B281" s="66"/>
      <c r="E281" s="66"/>
      <c r="F281" s="66"/>
      <c r="G281" s="112"/>
    </row>
    <row r="282" spans="1:9" s="22" customFormat="1" ht="13.8" x14ac:dyDescent="0.3"/>
    <row r="283" spans="1:9" s="22" customFormat="1" ht="15.6" x14ac:dyDescent="0.3">
      <c r="A283" s="77" t="s">
        <v>276</v>
      </c>
      <c r="E283" s="19"/>
    </row>
    <row r="284" spans="1:9" s="22" customFormat="1" ht="9.75" customHeight="1" x14ac:dyDescent="0.3">
      <c r="E284" s="19"/>
    </row>
    <row r="285" spans="1:9" s="22" customFormat="1" ht="13.8" x14ac:dyDescent="0.3">
      <c r="C285" s="113"/>
      <c r="D285" s="80" t="str">
        <f>"Solde de début du 1 janvier "&amp;'1-Don. générales-Algemene geg.'!$D$4</f>
        <v>Solde de début du 1 janvier N</v>
      </c>
      <c r="E285" s="311">
        <f>+'19-Ex préc.-Vorig boekjaar (3)'!E281</f>
        <v>0</v>
      </c>
    </row>
    <row r="286" spans="1:9" s="22" customFormat="1" ht="13.8" x14ac:dyDescent="0.3">
      <c r="C286" s="114" t="s">
        <v>586</v>
      </c>
      <c r="D286" s="23" t="s">
        <v>33</v>
      </c>
      <c r="E286" s="82">
        <f>+G277</f>
        <v>0</v>
      </c>
    </row>
    <row r="287" spans="1:9" s="22" customFormat="1" ht="13.8" x14ac:dyDescent="0.3">
      <c r="C287" s="114" t="s">
        <v>587</v>
      </c>
      <c r="D287" s="23" t="s">
        <v>34</v>
      </c>
      <c r="E287" s="82">
        <f>-G280</f>
        <v>0</v>
      </c>
    </row>
    <row r="288" spans="1:9" s="22" customFormat="1" ht="13.8" x14ac:dyDescent="0.3">
      <c r="C288" s="114" t="s">
        <v>586</v>
      </c>
      <c r="D288" s="23" t="s">
        <v>40</v>
      </c>
      <c r="E288" s="291">
        <v>0</v>
      </c>
    </row>
    <row r="289" spans="3:7" s="22" customFormat="1" ht="10.5" customHeight="1" x14ac:dyDescent="0.3">
      <c r="C289" s="115"/>
      <c r="D289" s="116"/>
      <c r="E289" s="128"/>
    </row>
    <row r="290" spans="3:7" s="117" customFormat="1" ht="15.6" x14ac:dyDescent="0.3">
      <c r="C290" s="118" t="s">
        <v>588</v>
      </c>
      <c r="D290" s="87" t="str">
        <f>"Solde final au 31 décembre "&amp;'1-Don. générales-Algemene geg.'!$D$4</f>
        <v>Solde final au 31 décembre N</v>
      </c>
      <c r="E290" s="88">
        <f>SUM(E285:E288)</f>
        <v>0</v>
      </c>
      <c r="F290" s="546"/>
      <c r="G290" s="547"/>
    </row>
    <row r="291" spans="3:7" s="90" customFormat="1" ht="6" customHeight="1" x14ac:dyDescent="0.3">
      <c r="C291" s="89"/>
      <c r="D291" s="84"/>
      <c r="E291" s="85"/>
    </row>
    <row r="292" spans="3:7" s="90" customFormat="1" x14ac:dyDescent="0.3">
      <c r="E292" s="112"/>
    </row>
    <row r="293" spans="3:7" s="90" customFormat="1" ht="13.8" x14ac:dyDescent="0.3">
      <c r="C293" s="22" t="s">
        <v>275</v>
      </c>
      <c r="E293" s="19">
        <f>+'2-Bilan-Balans'!G7+'2-Bilan-Balans'!G8</f>
        <v>0</v>
      </c>
      <c r="F293" s="129"/>
    </row>
    <row r="294" spans="3:7" s="90" customFormat="1" ht="13.8" x14ac:dyDescent="0.3">
      <c r="E294" s="19" t="str">
        <f>IF(ROUND(E290,2)=ROUND(E293,2),"","FAUTE")</f>
        <v/>
      </c>
    </row>
    <row r="295" spans="3:7" s="22" customFormat="1" ht="13.8" x14ac:dyDescent="0.3"/>
    <row r="296" spans="3:7" s="22" customFormat="1" ht="13.8" x14ac:dyDescent="0.3"/>
    <row r="297" spans="3:7" s="22" customFormat="1" ht="13.8" x14ac:dyDescent="0.3"/>
    <row r="298" spans="3:7" s="22" customFormat="1" ht="13.8" x14ac:dyDescent="0.3"/>
    <row r="299" spans="3:7" s="22" customFormat="1" ht="13.8" x14ac:dyDescent="0.3"/>
    <row r="300" spans="3:7" s="22" customFormat="1" ht="13.8" x14ac:dyDescent="0.3"/>
    <row r="301" spans="3:7" s="22" customFormat="1" ht="13.8" x14ac:dyDescent="0.3"/>
    <row r="302" spans="3:7" s="22" customFormat="1" ht="13.8" x14ac:dyDescent="0.3"/>
    <row r="303" spans="3:7" s="22" customFormat="1" ht="13.8" x14ac:dyDescent="0.3"/>
    <row r="304" spans="3:7" s="22" customFormat="1" ht="13.8" x14ac:dyDescent="0.3"/>
    <row r="305" s="22" customFormat="1" ht="13.8" x14ac:dyDescent="0.3"/>
    <row r="306" s="22" customFormat="1" ht="13.8" x14ac:dyDescent="0.3"/>
    <row r="307" s="22" customFormat="1" ht="13.8" x14ac:dyDescent="0.3"/>
    <row r="308" s="22" customFormat="1" ht="13.8" x14ac:dyDescent="0.3"/>
    <row r="309" s="22" customFormat="1" ht="13.8" x14ac:dyDescent="0.3"/>
    <row r="310" s="22" customFormat="1" ht="13.8" x14ac:dyDescent="0.3"/>
    <row r="311" s="22" customFormat="1" ht="13.8" x14ac:dyDescent="0.3"/>
    <row r="312" s="22" customFormat="1" ht="13.8" x14ac:dyDescent="0.3"/>
    <row r="313" s="22" customFormat="1" ht="13.8" x14ac:dyDescent="0.3"/>
    <row r="314" s="22" customFormat="1" ht="13.8" x14ac:dyDescent="0.3"/>
    <row r="315" s="22" customFormat="1" ht="13.8" x14ac:dyDescent="0.3"/>
    <row r="316" s="22" customFormat="1" ht="13.8" x14ac:dyDescent="0.3"/>
    <row r="317" s="22" customFormat="1" ht="13.8" x14ac:dyDescent="0.3"/>
    <row r="318" s="22" customFormat="1" ht="13.8" x14ac:dyDescent="0.3"/>
    <row r="319" s="22" customFormat="1" ht="13.8" x14ac:dyDescent="0.3"/>
    <row r="320" s="22" customFormat="1" ht="13.8" x14ac:dyDescent="0.3"/>
    <row r="321" s="22" customFormat="1" ht="13.8" x14ac:dyDescent="0.3"/>
    <row r="322" s="22" customFormat="1" ht="13.8" x14ac:dyDescent="0.3"/>
    <row r="323" s="22" customFormat="1" ht="13.8" x14ac:dyDescent="0.3"/>
    <row r="324" s="22" customFormat="1" ht="13.8" x14ac:dyDescent="0.3"/>
    <row r="325" s="22" customFormat="1" ht="13.8" x14ac:dyDescent="0.3"/>
    <row r="326" s="22" customFormat="1" ht="13.8" x14ac:dyDescent="0.3"/>
    <row r="327" s="22" customFormat="1" ht="13.8" x14ac:dyDescent="0.3"/>
    <row r="328" s="22" customFormat="1" ht="13.8" x14ac:dyDescent="0.3"/>
    <row r="329" s="22" customFormat="1" ht="13.8" x14ac:dyDescent="0.3"/>
    <row r="330" s="22" customFormat="1" ht="13.8" x14ac:dyDescent="0.3"/>
    <row r="331" s="22" customFormat="1" ht="13.8" x14ac:dyDescent="0.3"/>
    <row r="332" s="22" customFormat="1" ht="13.8" x14ac:dyDescent="0.3"/>
    <row r="333" s="22" customFormat="1" ht="13.8" x14ac:dyDescent="0.3"/>
    <row r="334" s="22" customFormat="1" ht="13.8" x14ac:dyDescent="0.3"/>
    <row r="335" s="22" customFormat="1" ht="13.8" x14ac:dyDescent="0.3"/>
    <row r="336" s="22" customFormat="1" ht="13.8" x14ac:dyDescent="0.3"/>
    <row r="337" s="22" customFormat="1" ht="13.8" x14ac:dyDescent="0.3"/>
    <row r="338" s="22" customFormat="1" ht="13.8" x14ac:dyDescent="0.3"/>
    <row r="339" s="22" customFormat="1" ht="13.8" x14ac:dyDescent="0.3"/>
    <row r="340" s="22" customFormat="1" ht="13.8" x14ac:dyDescent="0.3"/>
    <row r="341" s="22" customFormat="1" ht="13.8" x14ac:dyDescent="0.3"/>
    <row r="342" s="22" customFormat="1" ht="13.8" x14ac:dyDescent="0.3"/>
    <row r="343" s="22" customFormat="1" ht="13.8" x14ac:dyDescent="0.3"/>
    <row r="344" s="22" customFormat="1" ht="13.8" x14ac:dyDescent="0.3"/>
    <row r="345" s="22" customFormat="1" ht="13.8" x14ac:dyDescent="0.3"/>
    <row r="346" s="22" customFormat="1" ht="13.8" x14ac:dyDescent="0.3"/>
    <row r="347" s="22" customFormat="1" ht="13.8" x14ac:dyDescent="0.3"/>
    <row r="348" s="22" customFormat="1" ht="13.8" x14ac:dyDescent="0.3"/>
    <row r="349" s="22" customFormat="1" ht="13.8" x14ac:dyDescent="0.3"/>
    <row r="350" s="22" customFormat="1" ht="13.8" x14ac:dyDescent="0.3"/>
    <row r="351" s="22" customFormat="1" ht="13.8" x14ac:dyDescent="0.3"/>
    <row r="352" s="22" customFormat="1" ht="13.8" x14ac:dyDescent="0.3"/>
    <row r="353" s="22" customFormat="1" ht="13.8" x14ac:dyDescent="0.3"/>
    <row r="354" s="22" customFormat="1" ht="13.8" x14ac:dyDescent="0.3"/>
    <row r="355" s="22" customFormat="1" ht="13.8" x14ac:dyDescent="0.3"/>
    <row r="356" s="22" customFormat="1" ht="13.8" x14ac:dyDescent="0.3"/>
    <row r="357" s="22" customFormat="1" ht="13.8" x14ac:dyDescent="0.3"/>
    <row r="358" s="22" customFormat="1" ht="13.8" x14ac:dyDescent="0.3"/>
    <row r="359" s="22" customFormat="1" ht="13.8" x14ac:dyDescent="0.3"/>
    <row r="360" s="22" customFormat="1" ht="13.8" x14ac:dyDescent="0.3"/>
    <row r="361" s="22" customFormat="1" ht="13.8" x14ac:dyDescent="0.3"/>
    <row r="362" s="22" customFormat="1" ht="13.8" x14ac:dyDescent="0.3"/>
    <row r="363" s="22" customFormat="1" ht="13.8" x14ac:dyDescent="0.3"/>
    <row r="364" s="22" customFormat="1" ht="13.8" x14ac:dyDescent="0.3"/>
    <row r="365" s="22" customFormat="1" ht="13.8" x14ac:dyDescent="0.3"/>
    <row r="366" s="22" customFormat="1" ht="13.8" x14ac:dyDescent="0.3"/>
    <row r="367" s="22" customFormat="1" ht="13.8" x14ac:dyDescent="0.3"/>
    <row r="368" s="22" customFormat="1" ht="13.8" x14ac:dyDescent="0.3"/>
    <row r="369" s="22" customFormat="1" ht="13.8" x14ac:dyDescent="0.3"/>
    <row r="370" s="22" customFormat="1" ht="13.8" x14ac:dyDescent="0.3"/>
    <row r="371" s="22" customFormat="1" ht="13.8" x14ac:dyDescent="0.3"/>
    <row r="372" s="22" customFormat="1" ht="13.8" x14ac:dyDescent="0.3"/>
    <row r="373" s="22" customFormat="1" ht="13.8" x14ac:dyDescent="0.3"/>
    <row r="374" s="22" customFormat="1" ht="13.8" x14ac:dyDescent="0.3"/>
    <row r="375" s="22" customFormat="1" ht="13.8" x14ac:dyDescent="0.3"/>
    <row r="376" s="22" customFormat="1" ht="13.8" x14ac:dyDescent="0.3"/>
    <row r="377" s="22" customFormat="1" ht="13.8" x14ac:dyDescent="0.3"/>
    <row r="378" s="22" customFormat="1" ht="13.8" x14ac:dyDescent="0.3"/>
    <row r="379" s="22" customFormat="1" ht="13.8" x14ac:dyDescent="0.3"/>
    <row r="380" s="22" customFormat="1" ht="13.8" x14ac:dyDescent="0.3"/>
    <row r="381" s="22" customFormat="1" ht="13.8" x14ac:dyDescent="0.3"/>
    <row r="382" s="22" customFormat="1" ht="13.8" x14ac:dyDescent="0.3"/>
    <row r="383" s="22" customFormat="1" ht="13.8" x14ac:dyDescent="0.3"/>
    <row r="384" s="22" customFormat="1" ht="13.8" x14ac:dyDescent="0.3"/>
    <row r="385" s="22" customFormat="1" ht="13.8" x14ac:dyDescent="0.3"/>
    <row r="386" s="22" customFormat="1" ht="13.8" x14ac:dyDescent="0.3"/>
    <row r="387" s="22" customFormat="1" ht="13.8" x14ac:dyDescent="0.3"/>
    <row r="388" s="22" customFormat="1" ht="13.8" x14ac:dyDescent="0.3"/>
    <row r="389" s="22" customFormat="1" ht="13.8" x14ac:dyDescent="0.3"/>
    <row r="390" s="22" customFormat="1" ht="13.8" x14ac:dyDescent="0.3"/>
    <row r="391" s="22" customFormat="1" ht="13.8" x14ac:dyDescent="0.3"/>
    <row r="392" s="22" customFormat="1" ht="13.8" x14ac:dyDescent="0.3"/>
    <row r="393" s="22" customFormat="1" ht="13.8" x14ac:dyDescent="0.3"/>
    <row r="394" s="22" customFormat="1" ht="13.8" x14ac:dyDescent="0.3"/>
    <row r="395" s="22" customFormat="1" ht="13.8" x14ac:dyDescent="0.3"/>
    <row r="396" s="22" customFormat="1" ht="13.8" x14ac:dyDescent="0.3"/>
    <row r="397" s="22" customFormat="1" ht="13.8" x14ac:dyDescent="0.3"/>
    <row r="398" s="22" customFormat="1" ht="13.8" x14ac:dyDescent="0.3"/>
    <row r="399" s="22" customFormat="1" ht="13.8" x14ac:dyDescent="0.3"/>
    <row r="400" s="22" customFormat="1" ht="13.8" x14ac:dyDescent="0.3"/>
    <row r="401" s="22" customFormat="1" ht="13.8" x14ac:dyDescent="0.3"/>
    <row r="402" s="22" customFormat="1" ht="13.8" x14ac:dyDescent="0.3"/>
    <row r="403" s="22" customFormat="1" ht="13.8" x14ac:dyDescent="0.3"/>
    <row r="404" s="22" customFormat="1" ht="13.8" x14ac:dyDescent="0.3"/>
    <row r="405" s="22" customFormat="1" ht="13.8" x14ac:dyDescent="0.3"/>
    <row r="406" s="22" customFormat="1" ht="13.8" x14ac:dyDescent="0.3"/>
    <row r="407" s="22" customFormat="1" ht="13.8" x14ac:dyDescent="0.3"/>
    <row r="408" s="22" customFormat="1" ht="13.8" x14ac:dyDescent="0.3"/>
    <row r="409" s="22" customFormat="1" ht="13.8" x14ac:dyDescent="0.3"/>
    <row r="410" s="22" customFormat="1" ht="13.8" x14ac:dyDescent="0.3"/>
    <row r="411" s="22" customFormat="1" ht="13.8" x14ac:dyDescent="0.3"/>
    <row r="412" s="22" customFormat="1" ht="13.8" x14ac:dyDescent="0.3"/>
    <row r="413" s="22" customFormat="1" ht="13.8" x14ac:dyDescent="0.3"/>
    <row r="414" s="22" customFormat="1" ht="13.8" x14ac:dyDescent="0.3"/>
    <row r="415" s="22" customFormat="1" ht="13.8" x14ac:dyDescent="0.3"/>
    <row r="416" s="22" customFormat="1" ht="13.8" x14ac:dyDescent="0.3"/>
    <row r="417" s="22" customFormat="1" ht="13.8" x14ac:dyDescent="0.3"/>
    <row r="418" s="22" customFormat="1" ht="13.8" x14ac:dyDescent="0.3"/>
    <row r="419" s="22" customFormat="1" ht="13.8" x14ac:dyDescent="0.3"/>
    <row r="420" s="22" customFormat="1" ht="13.8" x14ac:dyDescent="0.3"/>
    <row r="421" s="22" customFormat="1" ht="13.8" x14ac:dyDescent="0.3"/>
    <row r="422" s="22" customFormat="1" ht="13.8" x14ac:dyDescent="0.3"/>
    <row r="423" s="22" customFormat="1" ht="13.8" x14ac:dyDescent="0.3"/>
    <row r="424" s="22" customFormat="1" ht="13.8" x14ac:dyDescent="0.3"/>
    <row r="425" s="22" customFormat="1" ht="13.8" x14ac:dyDescent="0.3"/>
    <row r="426" s="22" customFormat="1" ht="13.8" x14ac:dyDescent="0.3"/>
    <row r="427" s="22" customFormat="1" ht="13.8" x14ac:dyDescent="0.3"/>
    <row r="428" s="22" customFormat="1" ht="13.8" x14ac:dyDescent="0.3"/>
    <row r="429" s="22" customFormat="1" ht="13.8" x14ac:dyDescent="0.3"/>
    <row r="430" s="22" customFormat="1" ht="13.8" x14ac:dyDescent="0.3"/>
    <row r="431" s="22" customFormat="1" ht="13.8" x14ac:dyDescent="0.3"/>
    <row r="432" s="22" customFormat="1" ht="13.8" x14ac:dyDescent="0.3"/>
    <row r="433" s="22" customFormat="1" ht="13.8" x14ac:dyDescent="0.3"/>
    <row r="434" s="22" customFormat="1" ht="13.8" x14ac:dyDescent="0.3"/>
    <row r="435" s="22" customFormat="1" ht="13.8" x14ac:dyDescent="0.3"/>
    <row r="436" s="22" customFormat="1" ht="13.8" x14ac:dyDescent="0.3"/>
    <row r="437" s="22" customFormat="1" ht="13.8" x14ac:dyDescent="0.3"/>
    <row r="438" s="22" customFormat="1" ht="13.8" x14ac:dyDescent="0.3"/>
    <row r="439" s="22" customFormat="1" ht="13.8" x14ac:dyDescent="0.3"/>
    <row r="440" s="22" customFormat="1" ht="13.8" x14ac:dyDescent="0.3"/>
    <row r="441" s="22" customFormat="1" ht="13.8" x14ac:dyDescent="0.3"/>
    <row r="442" s="22" customFormat="1" ht="13.8" x14ac:dyDescent="0.3"/>
    <row r="443" s="22" customFormat="1" ht="13.8" x14ac:dyDescent="0.3"/>
    <row r="444" s="22" customFormat="1" ht="13.8" x14ac:dyDescent="0.3"/>
    <row r="445" s="22" customFormat="1" ht="13.8" x14ac:dyDescent="0.3"/>
    <row r="446" s="22" customFormat="1" ht="13.8" x14ac:dyDescent="0.3"/>
    <row r="447" s="22" customFormat="1" ht="13.8" x14ac:dyDescent="0.3"/>
    <row r="448" s="22" customFormat="1" ht="13.8" x14ac:dyDescent="0.3"/>
    <row r="449" s="22" customFormat="1" ht="13.8" x14ac:dyDescent="0.3"/>
    <row r="450" s="22" customFormat="1" ht="13.8" x14ac:dyDescent="0.3"/>
    <row r="451" s="22" customFormat="1" ht="13.8" x14ac:dyDescent="0.3"/>
    <row r="452" s="22" customFormat="1" ht="13.8" x14ac:dyDescent="0.3"/>
    <row r="453" s="22" customFormat="1" ht="13.8" x14ac:dyDescent="0.3"/>
    <row r="454" s="22" customFormat="1" ht="13.8" x14ac:dyDescent="0.3"/>
    <row r="455" s="22" customFormat="1" ht="13.8" x14ac:dyDescent="0.3"/>
    <row r="456" s="22" customFormat="1" ht="13.8" x14ac:dyDescent="0.3"/>
    <row r="457" s="22" customFormat="1" ht="13.8" x14ac:dyDescent="0.3"/>
    <row r="458" s="22" customFormat="1" ht="13.8" x14ac:dyDescent="0.3"/>
    <row r="459" s="22" customFormat="1" ht="13.8" x14ac:dyDescent="0.3"/>
    <row r="460" s="22" customFormat="1" ht="13.8" x14ac:dyDescent="0.3"/>
    <row r="461" s="22" customFormat="1" ht="13.8" x14ac:dyDescent="0.3"/>
    <row r="462" s="22" customFormat="1" ht="13.8" x14ac:dyDescent="0.3"/>
    <row r="463" s="22" customFormat="1" ht="13.8" x14ac:dyDescent="0.3"/>
    <row r="464" s="22" customFormat="1" ht="13.8" x14ac:dyDescent="0.3"/>
    <row r="465" s="22" customFormat="1" ht="13.8" x14ac:dyDescent="0.3"/>
    <row r="466" s="22" customFormat="1" ht="13.8" x14ac:dyDescent="0.3"/>
    <row r="467" s="22" customFormat="1" ht="13.8" x14ac:dyDescent="0.3"/>
    <row r="468" s="22" customFormat="1" ht="13.8" x14ac:dyDescent="0.3"/>
    <row r="469" s="22" customFormat="1" ht="13.8" x14ac:dyDescent="0.3"/>
    <row r="470" s="22" customFormat="1" ht="13.8" x14ac:dyDescent="0.3"/>
    <row r="471" s="22" customFormat="1" ht="13.8" x14ac:dyDescent="0.3"/>
    <row r="472" s="22" customFormat="1" ht="13.8" x14ac:dyDescent="0.3"/>
    <row r="473" s="22" customFormat="1" ht="13.8" x14ac:dyDescent="0.3"/>
    <row r="474" s="22" customFormat="1" ht="13.8" x14ac:dyDescent="0.3"/>
    <row r="475" s="22" customFormat="1" ht="13.8" x14ac:dyDescent="0.3"/>
    <row r="476" s="22" customFormat="1" ht="13.8" x14ac:dyDescent="0.3"/>
    <row r="477" s="22" customFormat="1" ht="13.8" x14ac:dyDescent="0.3"/>
    <row r="478" s="22" customFormat="1" ht="13.8" x14ac:dyDescent="0.3"/>
    <row r="479" s="22" customFormat="1" ht="13.8" x14ac:dyDescent="0.3"/>
    <row r="480" s="22" customFormat="1" ht="13.8" x14ac:dyDescent="0.3"/>
    <row r="481" s="22" customFormat="1" ht="13.8" x14ac:dyDescent="0.3"/>
    <row r="482" s="22" customFormat="1" ht="13.8" x14ac:dyDescent="0.3"/>
    <row r="483" s="22" customFormat="1" ht="13.8" x14ac:dyDescent="0.3"/>
    <row r="484" s="22" customFormat="1" ht="13.8" x14ac:dyDescent="0.3"/>
    <row r="485" s="22" customFormat="1" ht="13.8" x14ac:dyDescent="0.3"/>
    <row r="486" s="22" customFormat="1" ht="13.8" x14ac:dyDescent="0.3"/>
    <row r="487" s="22" customFormat="1" ht="13.8" x14ac:dyDescent="0.3"/>
    <row r="488" s="22" customFormat="1" ht="13.8" x14ac:dyDescent="0.3"/>
    <row r="489" s="22" customFormat="1" ht="13.8" x14ac:dyDescent="0.3"/>
    <row r="490" s="22" customFormat="1" ht="13.8" x14ac:dyDescent="0.3"/>
    <row r="491" s="22" customFormat="1" ht="13.8" x14ac:dyDescent="0.3"/>
    <row r="492" s="22" customFormat="1" ht="13.8" x14ac:dyDescent="0.3"/>
    <row r="493" s="22" customFormat="1" ht="13.8" x14ac:dyDescent="0.3"/>
    <row r="494" s="22" customFormat="1" ht="13.8" x14ac:dyDescent="0.3"/>
    <row r="495" s="22" customFormat="1" ht="13.8" x14ac:dyDescent="0.3"/>
    <row r="496" s="22" customFormat="1" ht="13.8" x14ac:dyDescent="0.3"/>
    <row r="497" s="22" customFormat="1" ht="13.8" x14ac:dyDescent="0.3"/>
    <row r="498" s="22" customFormat="1" ht="13.8" x14ac:dyDescent="0.3"/>
    <row r="499" s="22" customFormat="1" ht="13.8" x14ac:dyDescent="0.3"/>
    <row r="500" s="22" customFormat="1" ht="13.8" x14ac:dyDescent="0.3"/>
    <row r="501" s="22" customFormat="1" ht="13.8" x14ac:dyDescent="0.3"/>
    <row r="502" s="22" customFormat="1" ht="13.8" x14ac:dyDescent="0.3"/>
    <row r="503" s="22" customFormat="1" ht="13.8" x14ac:dyDescent="0.3"/>
    <row r="504" s="22" customFormat="1" ht="13.8" x14ac:dyDescent="0.3"/>
    <row r="505" s="22" customFormat="1" ht="13.8" x14ac:dyDescent="0.3"/>
    <row r="506" s="22" customFormat="1" ht="13.8" x14ac:dyDescent="0.3"/>
    <row r="507" s="22" customFormat="1" ht="13.8" x14ac:dyDescent="0.3"/>
    <row r="508" s="22" customFormat="1" ht="13.8" x14ac:dyDescent="0.3"/>
    <row r="509" s="22" customFormat="1" ht="13.8" x14ac:dyDescent="0.3"/>
    <row r="510" s="22" customFormat="1" ht="13.8" x14ac:dyDescent="0.3"/>
    <row r="511" s="22" customFormat="1" ht="13.8" x14ac:dyDescent="0.3"/>
    <row r="512" s="22" customFormat="1" ht="13.8" x14ac:dyDescent="0.3"/>
    <row r="513" s="22" customFormat="1" ht="13.8" x14ac:dyDescent="0.3"/>
    <row r="514" s="22" customFormat="1" ht="13.8" x14ac:dyDescent="0.3"/>
    <row r="515" s="22" customFormat="1" ht="13.8" x14ac:dyDescent="0.3"/>
    <row r="516" s="22" customFormat="1" ht="13.8" x14ac:dyDescent="0.3"/>
    <row r="517" s="22" customFormat="1" ht="13.8" x14ac:dyDescent="0.3"/>
    <row r="518" s="22" customFormat="1" ht="13.8" x14ac:dyDescent="0.3"/>
    <row r="519" s="22" customFormat="1" ht="13.8" x14ac:dyDescent="0.3"/>
    <row r="520" s="22" customFormat="1" ht="13.8" x14ac:dyDescent="0.3"/>
    <row r="521" s="22" customFormat="1" ht="13.8" x14ac:dyDescent="0.3"/>
    <row r="522" s="22" customFormat="1" ht="13.8" x14ac:dyDescent="0.3"/>
    <row r="523" s="22" customFormat="1" ht="13.8" x14ac:dyDescent="0.3"/>
    <row r="524" s="22" customFormat="1" ht="13.8" x14ac:dyDescent="0.3"/>
    <row r="525" s="22" customFormat="1" ht="13.8" x14ac:dyDescent="0.3"/>
    <row r="526" s="22" customFormat="1" ht="13.8" x14ac:dyDescent="0.3"/>
    <row r="527" s="22" customFormat="1" ht="13.8" x14ac:dyDescent="0.3"/>
    <row r="528" s="22" customFormat="1" ht="13.8" x14ac:dyDescent="0.3"/>
    <row r="529" s="22" customFormat="1" ht="13.8" x14ac:dyDescent="0.3"/>
    <row r="530" s="22" customFormat="1" ht="13.8" x14ac:dyDescent="0.3"/>
    <row r="531" s="22" customFormat="1" ht="13.8" x14ac:dyDescent="0.3"/>
    <row r="532" s="22" customFormat="1" ht="13.8" x14ac:dyDescent="0.3"/>
    <row r="533" s="22" customFormat="1" ht="13.8" x14ac:dyDescent="0.3"/>
    <row r="534" s="22" customFormat="1" ht="13.8" x14ac:dyDescent="0.3"/>
    <row r="535" s="22" customFormat="1" ht="13.8" x14ac:dyDescent="0.3"/>
    <row r="536" s="22" customFormat="1" ht="13.8" x14ac:dyDescent="0.3"/>
    <row r="537" s="22" customFormat="1" ht="13.8" x14ac:dyDescent="0.3"/>
    <row r="538" s="22" customFormat="1" ht="13.8" x14ac:dyDescent="0.3"/>
    <row r="539" s="22" customFormat="1" ht="13.8" x14ac:dyDescent="0.3"/>
    <row r="540" s="22" customFormat="1" ht="13.8" x14ac:dyDescent="0.3"/>
    <row r="541" s="22" customFormat="1" ht="13.8" x14ac:dyDescent="0.3"/>
    <row r="542" s="22" customFormat="1" ht="13.8" x14ac:dyDescent="0.3"/>
    <row r="543" s="22" customFormat="1" ht="13.8" x14ac:dyDescent="0.3"/>
    <row r="544" s="22" customFormat="1" ht="13.8" x14ac:dyDescent="0.3"/>
    <row r="545" s="22" customFormat="1" ht="13.8" x14ac:dyDescent="0.3"/>
    <row r="546" s="22" customFormat="1" ht="13.8" x14ac:dyDescent="0.3"/>
    <row r="547" s="22" customFormat="1" ht="13.8" x14ac:dyDescent="0.3"/>
    <row r="548" s="22" customFormat="1" ht="13.8" x14ac:dyDescent="0.3"/>
    <row r="549" s="22" customFormat="1" ht="13.8" x14ac:dyDescent="0.3"/>
    <row r="550" s="22" customFormat="1" ht="13.8" x14ac:dyDescent="0.3"/>
    <row r="551" s="22" customFormat="1" ht="13.8" x14ac:dyDescent="0.3"/>
    <row r="552" s="22" customFormat="1" ht="13.8" x14ac:dyDescent="0.3"/>
    <row r="553" s="22" customFormat="1" ht="13.8" x14ac:dyDescent="0.3"/>
    <row r="554" s="22" customFormat="1" ht="13.8" x14ac:dyDescent="0.3"/>
    <row r="555" s="22" customFormat="1" ht="13.8" x14ac:dyDescent="0.3"/>
    <row r="556" s="22" customFormat="1" ht="13.8" x14ac:dyDescent="0.3"/>
    <row r="557" s="22" customFormat="1" ht="13.8" x14ac:dyDescent="0.3"/>
    <row r="558" s="22" customFormat="1" ht="13.8" x14ac:dyDescent="0.3"/>
    <row r="559" s="22" customFormat="1" ht="13.8" x14ac:dyDescent="0.3"/>
    <row r="560" s="22" customFormat="1" ht="13.8" x14ac:dyDescent="0.3"/>
    <row r="561" s="22" customFormat="1" ht="13.8" x14ac:dyDescent="0.3"/>
    <row r="562" s="22" customFormat="1" ht="13.8" x14ac:dyDescent="0.3"/>
    <row r="563" s="22" customFormat="1" ht="13.8" x14ac:dyDescent="0.3"/>
    <row r="564" s="22" customFormat="1" ht="13.8" x14ac:dyDescent="0.3"/>
    <row r="565" s="22" customFormat="1" ht="13.8" x14ac:dyDescent="0.3"/>
    <row r="566" s="22" customFormat="1" ht="13.8" x14ac:dyDescent="0.3"/>
    <row r="567" s="22" customFormat="1" ht="13.8" x14ac:dyDescent="0.3"/>
    <row r="568" s="22" customFormat="1" ht="13.8" x14ac:dyDescent="0.3"/>
    <row r="569" s="22" customFormat="1" ht="13.8" x14ac:dyDescent="0.3"/>
    <row r="570" s="22" customFormat="1" ht="13.8" x14ac:dyDescent="0.3"/>
    <row r="571" s="22" customFormat="1" ht="13.8" x14ac:dyDescent="0.3"/>
    <row r="572" s="22" customFormat="1" ht="13.8" x14ac:dyDescent="0.3"/>
    <row r="573" s="22" customFormat="1" ht="13.8" x14ac:dyDescent="0.3"/>
    <row r="574" s="22" customFormat="1" ht="13.8" x14ac:dyDescent="0.3"/>
    <row r="575" s="22" customFormat="1" ht="13.8" x14ac:dyDescent="0.3"/>
    <row r="576" s="22" customFormat="1" ht="13.8" x14ac:dyDescent="0.3"/>
    <row r="577" s="22" customFormat="1" ht="13.8" x14ac:dyDescent="0.3"/>
    <row r="578" s="22" customFormat="1" ht="13.8" x14ac:dyDescent="0.3"/>
    <row r="579" s="22" customFormat="1" ht="13.8" x14ac:dyDescent="0.3"/>
    <row r="580" s="22" customFormat="1" ht="13.8" x14ac:dyDescent="0.3"/>
    <row r="581" s="22" customFormat="1" ht="13.8" x14ac:dyDescent="0.3"/>
    <row r="582" s="22" customFormat="1" ht="13.8" x14ac:dyDescent="0.3"/>
    <row r="583" s="22" customFormat="1" ht="13.8" x14ac:dyDescent="0.3"/>
    <row r="584" s="22" customFormat="1" ht="13.8" x14ac:dyDescent="0.3"/>
    <row r="585" s="22" customFormat="1" ht="13.8" x14ac:dyDescent="0.3"/>
    <row r="586" s="22" customFormat="1" ht="13.8" x14ac:dyDescent="0.3"/>
    <row r="587" s="22" customFormat="1" ht="13.8" x14ac:dyDescent="0.3"/>
    <row r="588" s="22" customFormat="1" ht="13.8" x14ac:dyDescent="0.3"/>
    <row r="589" s="22" customFormat="1" ht="13.8" x14ac:dyDescent="0.3"/>
    <row r="590" s="22" customFormat="1" ht="13.8" x14ac:dyDescent="0.3"/>
    <row r="591" s="22" customFormat="1" ht="13.8" x14ac:dyDescent="0.3"/>
    <row r="592" s="22" customFormat="1" ht="13.8" x14ac:dyDescent="0.3"/>
    <row r="593" s="22" customFormat="1" ht="13.8" x14ac:dyDescent="0.3"/>
    <row r="594" s="22" customFormat="1" ht="13.8" x14ac:dyDescent="0.3"/>
    <row r="595" s="22" customFormat="1" ht="13.8" x14ac:dyDescent="0.3"/>
    <row r="596" s="22" customFormat="1" ht="13.8" x14ac:dyDescent="0.3"/>
    <row r="597" s="22" customFormat="1" ht="13.8" x14ac:dyDescent="0.3"/>
    <row r="598" s="22" customFormat="1" ht="13.8" x14ac:dyDescent="0.3"/>
    <row r="599" s="22" customFormat="1" ht="13.8" x14ac:dyDescent="0.3"/>
    <row r="600" s="22" customFormat="1" ht="13.8" x14ac:dyDescent="0.3"/>
    <row r="601" s="22" customFormat="1" ht="13.8" x14ac:dyDescent="0.3"/>
    <row r="602" s="22" customFormat="1" ht="13.8" x14ac:dyDescent="0.3"/>
    <row r="603" s="22" customFormat="1" ht="13.8" x14ac:dyDescent="0.3"/>
    <row r="604" s="22" customFormat="1" ht="13.8" x14ac:dyDescent="0.3"/>
    <row r="605" s="22" customFormat="1" ht="13.8" x14ac:dyDescent="0.3"/>
    <row r="606" s="22" customFormat="1" ht="13.8" x14ac:dyDescent="0.3"/>
    <row r="607" s="22" customFormat="1" ht="13.8" x14ac:dyDescent="0.3"/>
    <row r="608" s="22" customFormat="1" ht="13.8" x14ac:dyDescent="0.3"/>
    <row r="609" s="22" customFormat="1" ht="13.8" x14ac:dyDescent="0.3"/>
    <row r="610" s="22" customFormat="1" ht="13.8" x14ac:dyDescent="0.3"/>
    <row r="611" s="22" customFormat="1" ht="13.8" x14ac:dyDescent="0.3"/>
    <row r="612" s="22" customFormat="1" ht="13.8" x14ac:dyDescent="0.3"/>
    <row r="613" s="22" customFormat="1" ht="13.8" x14ac:dyDescent="0.3"/>
    <row r="614" s="22" customFormat="1" ht="13.8" x14ac:dyDescent="0.3"/>
    <row r="615" s="22" customFormat="1" ht="13.8" x14ac:dyDescent="0.3"/>
    <row r="616" s="22" customFormat="1" ht="13.8" x14ac:dyDescent="0.3"/>
    <row r="617" s="22" customFormat="1" ht="13.8" x14ac:dyDescent="0.3"/>
    <row r="618" s="22" customFormat="1" ht="13.8" x14ac:dyDescent="0.3"/>
    <row r="619" s="22" customFormat="1" ht="13.8" x14ac:dyDescent="0.3"/>
    <row r="620" s="22" customFormat="1" ht="13.8" x14ac:dyDescent="0.3"/>
    <row r="621" s="22" customFormat="1" ht="13.8" x14ac:dyDescent="0.3"/>
    <row r="622" s="22" customFormat="1" ht="13.8" x14ac:dyDescent="0.3"/>
    <row r="623" s="22" customFormat="1" ht="13.8" x14ac:dyDescent="0.3"/>
    <row r="624" s="22" customFormat="1" ht="13.8" x14ac:dyDescent="0.3"/>
    <row r="625" s="22" customFormat="1" ht="13.8" x14ac:dyDescent="0.3"/>
    <row r="626" s="22" customFormat="1" ht="13.8" x14ac:dyDescent="0.3"/>
    <row r="627" s="22" customFormat="1" ht="13.8" x14ac:dyDescent="0.3"/>
    <row r="628" s="22" customFormat="1" ht="13.8" x14ac:dyDescent="0.3"/>
    <row r="629" s="22" customFormat="1" ht="13.8" x14ac:dyDescent="0.3"/>
    <row r="630" s="22" customFormat="1" ht="13.8" x14ac:dyDescent="0.3"/>
    <row r="631" s="22" customFormat="1" ht="13.8" x14ac:dyDescent="0.3"/>
    <row r="632" s="22" customFormat="1" ht="13.8" x14ac:dyDescent="0.3"/>
    <row r="633" s="22" customFormat="1" ht="13.8" x14ac:dyDescent="0.3"/>
    <row r="634" s="22" customFormat="1" ht="13.8" x14ac:dyDescent="0.3"/>
    <row r="635" s="22" customFormat="1" ht="13.8" x14ac:dyDescent="0.3"/>
    <row r="636" s="22" customFormat="1" ht="13.8" x14ac:dyDescent="0.3"/>
    <row r="637" s="22" customFormat="1" ht="13.8" x14ac:dyDescent="0.3"/>
    <row r="638" s="22" customFormat="1" ht="13.8" x14ac:dyDescent="0.3"/>
    <row r="639" s="22" customFormat="1" ht="13.8" x14ac:dyDescent="0.3"/>
    <row r="640" s="22" customFormat="1" ht="13.8" x14ac:dyDescent="0.3"/>
    <row r="641" s="22" customFormat="1" ht="13.8" x14ac:dyDescent="0.3"/>
    <row r="642" s="22" customFormat="1" ht="13.8" x14ac:dyDescent="0.3"/>
    <row r="643" s="22" customFormat="1" ht="13.8" x14ac:dyDescent="0.3"/>
    <row r="644" s="22" customFormat="1" ht="13.8" x14ac:dyDescent="0.3"/>
    <row r="645" s="22" customFormat="1" ht="13.8" x14ac:dyDescent="0.3"/>
    <row r="646" s="22" customFormat="1" ht="13.8" x14ac:dyDescent="0.3"/>
    <row r="647" s="22" customFormat="1" ht="13.8" x14ac:dyDescent="0.3"/>
    <row r="648" s="22" customFormat="1" ht="13.8" x14ac:dyDescent="0.3"/>
    <row r="649" s="22" customFormat="1" ht="13.8" x14ac:dyDescent="0.3"/>
    <row r="650" s="22" customFormat="1" ht="13.8" x14ac:dyDescent="0.3"/>
    <row r="651" s="22" customFormat="1" ht="13.8" x14ac:dyDescent="0.3"/>
    <row r="652" s="22" customFormat="1" ht="13.8" x14ac:dyDescent="0.3"/>
    <row r="653" s="22" customFormat="1" ht="13.8" x14ac:dyDescent="0.3"/>
    <row r="654" s="22" customFormat="1" ht="13.8" x14ac:dyDescent="0.3"/>
    <row r="655" s="22" customFormat="1" ht="13.8" x14ac:dyDescent="0.3"/>
    <row r="656" s="22" customFormat="1" ht="13.8" x14ac:dyDescent="0.3"/>
    <row r="657" s="22" customFormat="1" ht="13.8" x14ac:dyDescent="0.3"/>
    <row r="658" s="22" customFormat="1" ht="13.8" x14ac:dyDescent="0.3"/>
    <row r="659" s="22" customFormat="1" ht="13.8" x14ac:dyDescent="0.3"/>
    <row r="660" s="22" customFormat="1" ht="13.8" x14ac:dyDescent="0.3"/>
    <row r="661" s="22" customFormat="1" ht="13.8" x14ac:dyDescent="0.3"/>
    <row r="662" s="22" customFormat="1" ht="13.8" x14ac:dyDescent="0.3"/>
    <row r="663" s="22" customFormat="1" ht="13.8" x14ac:dyDescent="0.3"/>
    <row r="664" s="22" customFormat="1" ht="13.8" x14ac:dyDescent="0.3"/>
    <row r="665" s="22" customFormat="1" ht="13.8" x14ac:dyDescent="0.3"/>
    <row r="666" s="22" customFormat="1" ht="13.8" x14ac:dyDescent="0.3"/>
    <row r="667" s="22" customFormat="1" ht="13.8" x14ac:dyDescent="0.3"/>
    <row r="668" s="22" customFormat="1" ht="13.8" x14ac:dyDescent="0.3"/>
    <row r="669" s="22" customFormat="1" ht="13.8" x14ac:dyDescent="0.3"/>
    <row r="670" s="22" customFormat="1" ht="13.8" x14ac:dyDescent="0.3"/>
    <row r="671" s="22" customFormat="1" ht="13.8" x14ac:dyDescent="0.3"/>
    <row r="672" s="22" customFormat="1" ht="13.8" x14ac:dyDescent="0.3"/>
    <row r="673" s="22" customFormat="1" ht="13.8" x14ac:dyDescent="0.3"/>
    <row r="674" s="22" customFormat="1" ht="13.8" x14ac:dyDescent="0.3"/>
    <row r="675" s="22" customFormat="1" ht="13.8" x14ac:dyDescent="0.3"/>
    <row r="676" s="22" customFormat="1" ht="13.8" x14ac:dyDescent="0.3"/>
    <row r="677" s="22" customFormat="1" ht="13.8" x14ac:dyDescent="0.3"/>
    <row r="678" s="22" customFormat="1" ht="13.8" x14ac:dyDescent="0.3"/>
    <row r="679" s="22" customFormat="1" ht="13.8" x14ac:dyDescent="0.3"/>
    <row r="680" s="22" customFormat="1" ht="13.8" x14ac:dyDescent="0.3"/>
    <row r="681" s="22" customFormat="1" ht="13.8" x14ac:dyDescent="0.3"/>
    <row r="682" s="22" customFormat="1" ht="13.8" x14ac:dyDescent="0.3"/>
    <row r="683" s="22" customFormat="1" ht="13.8" x14ac:dyDescent="0.3"/>
    <row r="684" s="22" customFormat="1" ht="13.8" x14ac:dyDescent="0.3"/>
    <row r="685" s="22" customFormat="1" ht="13.8" x14ac:dyDescent="0.3"/>
    <row r="686" s="22" customFormat="1" ht="13.8" x14ac:dyDescent="0.3"/>
    <row r="687" s="22" customFormat="1" ht="13.8" x14ac:dyDescent="0.3"/>
    <row r="688" s="22" customFormat="1" ht="13.8" x14ac:dyDescent="0.3"/>
    <row r="689" s="22" customFormat="1" ht="13.8" x14ac:dyDescent="0.3"/>
    <row r="690" s="22" customFormat="1" ht="13.8" x14ac:dyDescent="0.3"/>
    <row r="691" s="22" customFormat="1" ht="13.8" x14ac:dyDescent="0.3"/>
    <row r="692" s="22" customFormat="1" ht="13.8" x14ac:dyDescent="0.3"/>
    <row r="693" s="22" customFormat="1" ht="13.8" x14ac:dyDescent="0.3"/>
    <row r="694" s="22" customFormat="1" ht="13.8" x14ac:dyDescent="0.3"/>
    <row r="695" s="22" customFormat="1" ht="13.8" x14ac:dyDescent="0.3"/>
    <row r="696" s="22" customFormat="1" ht="13.8" x14ac:dyDescent="0.3"/>
    <row r="697" s="22" customFormat="1" ht="13.8" x14ac:dyDescent="0.3"/>
    <row r="698" s="22" customFormat="1" ht="13.8" x14ac:dyDescent="0.3"/>
    <row r="699" s="22" customFormat="1" ht="13.8" x14ac:dyDescent="0.3"/>
    <row r="700" s="22" customFormat="1" ht="13.8" x14ac:dyDescent="0.3"/>
    <row r="701" s="22" customFormat="1" ht="13.8" x14ac:dyDescent="0.3"/>
    <row r="702" s="22" customFormat="1" ht="13.8" x14ac:dyDescent="0.3"/>
    <row r="703" s="22" customFormat="1" ht="13.8" x14ac:dyDescent="0.3"/>
    <row r="704" s="22" customFormat="1" ht="13.8" x14ac:dyDescent="0.3"/>
    <row r="705" s="22" customFormat="1" ht="13.8" x14ac:dyDescent="0.3"/>
    <row r="706" s="22" customFormat="1" ht="13.8" x14ac:dyDescent="0.3"/>
    <row r="707" s="22" customFormat="1" ht="13.8" x14ac:dyDescent="0.3"/>
    <row r="708" s="22" customFormat="1" ht="13.8" x14ac:dyDescent="0.3"/>
    <row r="709" s="22" customFormat="1" ht="13.8" x14ac:dyDescent="0.3"/>
    <row r="710" s="22" customFormat="1" ht="13.8" x14ac:dyDescent="0.3"/>
    <row r="711" s="22" customFormat="1" ht="13.8" x14ac:dyDescent="0.3"/>
    <row r="712" s="22" customFormat="1" ht="13.8" x14ac:dyDescent="0.3"/>
    <row r="713" s="22" customFormat="1" ht="13.8" x14ac:dyDescent="0.3"/>
    <row r="714" s="22" customFormat="1" ht="13.8" x14ac:dyDescent="0.3"/>
    <row r="715" s="22" customFormat="1" ht="13.8" x14ac:dyDescent="0.3"/>
    <row r="716" s="22" customFormat="1" ht="13.8" x14ac:dyDescent="0.3"/>
    <row r="717" s="22" customFormat="1" ht="13.8" x14ac:dyDescent="0.3"/>
    <row r="718" s="22" customFormat="1" ht="13.8" x14ac:dyDescent="0.3"/>
    <row r="719" s="22" customFormat="1" ht="13.8" x14ac:dyDescent="0.3"/>
    <row r="720" s="22" customFormat="1" ht="13.8" x14ac:dyDescent="0.3"/>
    <row r="721" s="22" customFormat="1" ht="13.8" x14ac:dyDescent="0.3"/>
    <row r="722" s="22" customFormat="1" ht="13.8" x14ac:dyDescent="0.3"/>
    <row r="723" s="22" customFormat="1" ht="13.8" x14ac:dyDescent="0.3"/>
    <row r="724" s="22" customFormat="1" ht="13.8" x14ac:dyDescent="0.3"/>
    <row r="725" s="22" customFormat="1" ht="13.8" x14ac:dyDescent="0.3"/>
    <row r="726" s="22" customFormat="1" ht="13.8" x14ac:dyDescent="0.3"/>
    <row r="727" s="22" customFormat="1" ht="13.8" x14ac:dyDescent="0.3"/>
    <row r="728" s="22" customFormat="1" ht="13.8" x14ac:dyDescent="0.3"/>
    <row r="729" s="22" customFormat="1" ht="13.8" x14ac:dyDescent="0.3"/>
    <row r="730" s="22" customFormat="1" ht="13.8" x14ac:dyDescent="0.3"/>
    <row r="731" s="22" customFormat="1" ht="13.8" x14ac:dyDescent="0.3"/>
    <row r="732" s="22" customFormat="1" ht="13.8" x14ac:dyDescent="0.3"/>
    <row r="733" s="22" customFormat="1" ht="13.8" x14ac:dyDescent="0.3"/>
    <row r="734" s="22" customFormat="1" ht="13.8" x14ac:dyDescent="0.3"/>
    <row r="735" s="22" customFormat="1" ht="13.8" x14ac:dyDescent="0.3"/>
    <row r="736" s="22" customFormat="1" ht="13.8" x14ac:dyDescent="0.3"/>
    <row r="737" s="22" customFormat="1" ht="13.8" x14ac:dyDescent="0.3"/>
    <row r="738" s="22" customFormat="1" ht="13.8" x14ac:dyDescent="0.3"/>
    <row r="739" s="22" customFormat="1" ht="13.8" x14ac:dyDescent="0.3"/>
    <row r="740" s="22" customFormat="1" ht="13.8" x14ac:dyDescent="0.3"/>
    <row r="741" s="22" customFormat="1" ht="13.8" x14ac:dyDescent="0.3"/>
    <row r="742" s="22" customFormat="1" ht="13.8" x14ac:dyDescent="0.3"/>
    <row r="743" s="22" customFormat="1" ht="13.8" x14ac:dyDescent="0.3"/>
    <row r="744" s="22" customFormat="1" ht="13.8" x14ac:dyDescent="0.3"/>
    <row r="745" s="22" customFormat="1" ht="13.8" x14ac:dyDescent="0.3"/>
    <row r="746" s="22" customFormat="1" ht="13.8" x14ac:dyDescent="0.3"/>
    <row r="747" s="22" customFormat="1" ht="13.8" x14ac:dyDescent="0.3"/>
    <row r="748" s="22" customFormat="1" ht="13.8" x14ac:dyDescent="0.3"/>
    <row r="749" s="22" customFormat="1" ht="13.8" x14ac:dyDescent="0.3"/>
    <row r="750" s="22" customFormat="1" ht="13.8" x14ac:dyDescent="0.3"/>
    <row r="751" s="22" customFormat="1" ht="13.8" x14ac:dyDescent="0.3"/>
    <row r="752" s="22" customFormat="1" ht="13.8" x14ac:dyDescent="0.3"/>
    <row r="753" s="22" customFormat="1" ht="13.8" x14ac:dyDescent="0.3"/>
    <row r="754" s="22" customFormat="1" ht="13.8" x14ac:dyDescent="0.3"/>
    <row r="755" s="22" customFormat="1" ht="13.8" x14ac:dyDescent="0.3"/>
    <row r="756" s="22" customFormat="1" ht="13.8" x14ac:dyDescent="0.3"/>
    <row r="757" s="22" customFormat="1" ht="13.8" x14ac:dyDescent="0.3"/>
    <row r="758" s="22" customFormat="1" ht="13.8" x14ac:dyDescent="0.3"/>
    <row r="759" s="22" customFormat="1" ht="13.8" x14ac:dyDescent="0.3"/>
    <row r="760" s="22" customFormat="1" ht="13.8" x14ac:dyDescent="0.3"/>
    <row r="761" s="22" customFormat="1" ht="13.8" x14ac:dyDescent="0.3"/>
    <row r="762" s="22" customFormat="1" ht="13.8" x14ac:dyDescent="0.3"/>
    <row r="763" s="22" customFormat="1" ht="13.8" x14ac:dyDescent="0.3"/>
    <row r="764" s="22" customFormat="1" ht="13.8" x14ac:dyDescent="0.3"/>
    <row r="765" s="22" customFormat="1" ht="13.8" x14ac:dyDescent="0.3"/>
    <row r="766" s="22" customFormat="1" ht="13.8" x14ac:dyDescent="0.3"/>
    <row r="767" s="22" customFormat="1" ht="13.8" x14ac:dyDescent="0.3"/>
    <row r="768" s="22" customFormat="1" ht="13.8" x14ac:dyDescent="0.3"/>
    <row r="769" s="22" customFormat="1" ht="13.8" x14ac:dyDescent="0.3"/>
    <row r="770" s="22" customFormat="1" ht="13.8" x14ac:dyDescent="0.3"/>
    <row r="771" s="22" customFormat="1" ht="13.8" x14ac:dyDescent="0.3"/>
    <row r="772" s="22" customFormat="1" ht="13.8" x14ac:dyDescent="0.3"/>
    <row r="773" s="22" customFormat="1" ht="13.8" x14ac:dyDescent="0.3"/>
    <row r="774" s="22" customFormat="1" ht="13.8" x14ac:dyDescent="0.3"/>
    <row r="775" s="22" customFormat="1" ht="13.8" x14ac:dyDescent="0.3"/>
    <row r="776" s="22" customFormat="1" ht="13.8" x14ac:dyDescent="0.3"/>
    <row r="777" s="22" customFormat="1" ht="13.8" x14ac:dyDescent="0.3"/>
    <row r="778" s="22" customFormat="1" ht="13.8" x14ac:dyDescent="0.3"/>
    <row r="779" s="22" customFormat="1" ht="13.8" x14ac:dyDescent="0.3"/>
    <row r="780" s="22" customFormat="1" ht="13.8" x14ac:dyDescent="0.3"/>
    <row r="781" s="22" customFormat="1" ht="13.8" x14ac:dyDescent="0.3"/>
    <row r="782" s="22" customFormat="1" ht="13.8" x14ac:dyDescent="0.3"/>
    <row r="783" s="22" customFormat="1" ht="13.8" x14ac:dyDescent="0.3"/>
    <row r="784" s="22" customFormat="1" ht="13.8" x14ac:dyDescent="0.3"/>
    <row r="785" s="22" customFormat="1" ht="13.8" x14ac:dyDescent="0.3"/>
    <row r="786" s="22" customFormat="1" ht="13.8" x14ac:dyDescent="0.3"/>
    <row r="787" s="22" customFormat="1" ht="13.8" x14ac:dyDescent="0.3"/>
    <row r="788" s="22" customFormat="1" ht="13.8" x14ac:dyDescent="0.3"/>
    <row r="789" s="22" customFormat="1" ht="13.8" x14ac:dyDescent="0.3"/>
    <row r="790" s="22" customFormat="1" ht="13.8" x14ac:dyDescent="0.3"/>
    <row r="791" s="22" customFormat="1" ht="13.8" x14ac:dyDescent="0.3"/>
    <row r="792" s="22" customFormat="1" ht="13.8" x14ac:dyDescent="0.3"/>
    <row r="793" s="22" customFormat="1" ht="13.8" x14ac:dyDescent="0.3"/>
    <row r="794" s="22" customFormat="1" ht="13.8" x14ac:dyDescent="0.3"/>
    <row r="795" s="22" customFormat="1" ht="13.8" x14ac:dyDescent="0.3"/>
    <row r="796" s="22" customFormat="1" ht="13.8" x14ac:dyDescent="0.3"/>
    <row r="797" s="22" customFormat="1" ht="13.8" x14ac:dyDescent="0.3"/>
    <row r="798" s="22" customFormat="1" ht="13.8" x14ac:dyDescent="0.3"/>
    <row r="799" s="22" customFormat="1" ht="13.8" x14ac:dyDescent="0.3"/>
    <row r="800" s="22" customFormat="1" ht="13.8" x14ac:dyDescent="0.3"/>
    <row r="801" s="22" customFormat="1" ht="13.8" x14ac:dyDescent="0.3"/>
    <row r="802" s="22" customFormat="1" ht="13.8" x14ac:dyDescent="0.3"/>
    <row r="803" s="22" customFormat="1" ht="13.8" x14ac:dyDescent="0.3"/>
    <row r="804" s="22" customFormat="1" ht="13.8" x14ac:dyDescent="0.3"/>
    <row r="805" s="22" customFormat="1" ht="13.8" x14ac:dyDescent="0.3"/>
    <row r="806" s="22" customFormat="1" ht="13.8" x14ac:dyDescent="0.3"/>
    <row r="807" s="22" customFormat="1" ht="13.8" x14ac:dyDescent="0.3"/>
    <row r="808" s="22" customFormat="1" ht="13.8" x14ac:dyDescent="0.3"/>
    <row r="809" s="22" customFormat="1" ht="13.8" x14ac:dyDescent="0.3"/>
    <row r="810" s="22" customFormat="1" ht="13.8" x14ac:dyDescent="0.3"/>
    <row r="811" s="22" customFormat="1" ht="13.8" x14ac:dyDescent="0.3"/>
    <row r="812" s="22" customFormat="1" ht="13.8" x14ac:dyDescent="0.3"/>
    <row r="813" s="22" customFormat="1" ht="13.8" x14ac:dyDescent="0.3"/>
    <row r="814" s="22" customFormat="1" ht="13.8" x14ac:dyDescent="0.3"/>
    <row r="815" s="22" customFormat="1" ht="13.8" x14ac:dyDescent="0.3"/>
    <row r="816" s="22" customFormat="1" ht="13.8" x14ac:dyDescent="0.3"/>
    <row r="817" s="22" customFormat="1" ht="13.8" x14ac:dyDescent="0.3"/>
    <row r="818" s="22" customFormat="1" ht="13.8" x14ac:dyDescent="0.3"/>
    <row r="819" s="22" customFormat="1" ht="13.8" x14ac:dyDescent="0.3"/>
    <row r="820" s="22" customFormat="1" ht="13.8" x14ac:dyDescent="0.3"/>
    <row r="821" s="22" customFormat="1" ht="13.8" x14ac:dyDescent="0.3"/>
    <row r="822" s="22" customFormat="1" ht="13.8" x14ac:dyDescent="0.3"/>
    <row r="823" s="22" customFormat="1" ht="13.8" x14ac:dyDescent="0.3"/>
    <row r="824" s="22" customFormat="1" ht="13.8" x14ac:dyDescent="0.3"/>
    <row r="825" s="22" customFormat="1" ht="13.8" x14ac:dyDescent="0.3"/>
    <row r="826" s="22" customFormat="1" ht="13.8" x14ac:dyDescent="0.3"/>
    <row r="827" s="22" customFormat="1" ht="13.8" x14ac:dyDescent="0.3"/>
    <row r="828" s="22" customFormat="1" ht="13.8" x14ac:dyDescent="0.3"/>
    <row r="829" s="22" customFormat="1" ht="13.8" x14ac:dyDescent="0.3"/>
    <row r="830" s="22" customFormat="1" ht="13.8" x14ac:dyDescent="0.3"/>
    <row r="831" s="22" customFormat="1" ht="13.8" x14ac:dyDescent="0.3"/>
    <row r="832" s="22" customFormat="1" ht="13.8" x14ac:dyDescent="0.3"/>
    <row r="833" s="22" customFormat="1" ht="13.8" x14ac:dyDescent="0.3"/>
    <row r="834" s="22" customFormat="1" ht="13.8" x14ac:dyDescent="0.3"/>
    <row r="835" s="22" customFormat="1" ht="13.8" x14ac:dyDescent="0.3"/>
    <row r="836" s="22" customFormat="1" ht="13.8" x14ac:dyDescent="0.3"/>
    <row r="837" s="22" customFormat="1" ht="13.8" x14ac:dyDescent="0.3"/>
    <row r="838" s="22" customFormat="1" ht="13.8" x14ac:dyDescent="0.3"/>
    <row r="839" s="22" customFormat="1" ht="13.8" x14ac:dyDescent="0.3"/>
    <row r="840" s="22" customFormat="1" ht="13.8" x14ac:dyDescent="0.3"/>
    <row r="841" s="22" customFormat="1" ht="13.8" x14ac:dyDescent="0.3"/>
    <row r="842" s="22" customFormat="1" ht="13.8" x14ac:dyDescent="0.3"/>
    <row r="843" s="22" customFormat="1" ht="13.8" x14ac:dyDescent="0.3"/>
    <row r="844" s="22" customFormat="1" ht="13.8" x14ac:dyDescent="0.3"/>
    <row r="845" s="22" customFormat="1" ht="13.8" x14ac:dyDescent="0.3"/>
    <row r="846" s="22" customFormat="1" ht="13.8" x14ac:dyDescent="0.3"/>
    <row r="847" s="22" customFormat="1" ht="13.8" x14ac:dyDescent="0.3"/>
    <row r="848" s="22" customFormat="1" ht="13.8" x14ac:dyDescent="0.3"/>
    <row r="849" s="22" customFormat="1" ht="13.8" x14ac:dyDescent="0.3"/>
    <row r="850" s="22" customFormat="1" ht="13.8" x14ac:dyDescent="0.3"/>
    <row r="851" s="22" customFormat="1" ht="13.8" x14ac:dyDescent="0.3"/>
    <row r="852" s="22" customFormat="1" ht="13.8" x14ac:dyDescent="0.3"/>
    <row r="853" s="22" customFormat="1" ht="13.8" x14ac:dyDescent="0.3"/>
    <row r="854" s="22" customFormat="1" ht="13.8" x14ac:dyDescent="0.3"/>
    <row r="855" s="22" customFormat="1" ht="13.8" x14ac:dyDescent="0.3"/>
    <row r="856" s="22" customFormat="1" ht="13.8" x14ac:dyDescent="0.3"/>
    <row r="857" s="22" customFormat="1" ht="13.8" x14ac:dyDescent="0.3"/>
    <row r="858" s="22" customFormat="1" ht="13.8" x14ac:dyDescent="0.3"/>
    <row r="859" s="22" customFormat="1" ht="13.8" x14ac:dyDescent="0.3"/>
    <row r="860" s="22" customFormat="1" ht="13.8" x14ac:dyDescent="0.3"/>
    <row r="861" s="22" customFormat="1" ht="13.8" x14ac:dyDescent="0.3"/>
    <row r="862" s="22" customFormat="1" ht="13.8" x14ac:dyDescent="0.3"/>
    <row r="863" s="22" customFormat="1" ht="13.8" x14ac:dyDescent="0.3"/>
    <row r="864" s="22" customFormat="1" ht="13.8" x14ac:dyDescent="0.3"/>
    <row r="865" s="22" customFormat="1" ht="13.8" x14ac:dyDescent="0.3"/>
    <row r="866" s="22" customFormat="1" ht="13.8" x14ac:dyDescent="0.3"/>
    <row r="867" s="22" customFormat="1" ht="13.8" x14ac:dyDescent="0.3"/>
    <row r="868" s="22" customFormat="1" ht="13.8" x14ac:dyDescent="0.3"/>
    <row r="869" s="22" customFormat="1" ht="13.8" x14ac:dyDescent="0.3"/>
    <row r="870" s="22" customFormat="1" ht="13.8" x14ac:dyDescent="0.3"/>
    <row r="871" s="22" customFormat="1" ht="13.8" x14ac:dyDescent="0.3"/>
    <row r="872" s="22" customFormat="1" ht="13.8" x14ac:dyDescent="0.3"/>
    <row r="873" s="22" customFormat="1" ht="13.8" x14ac:dyDescent="0.3"/>
    <row r="874" s="22" customFormat="1" ht="13.8" x14ac:dyDescent="0.3"/>
    <row r="875" s="22" customFormat="1" ht="13.8" x14ac:dyDescent="0.3"/>
    <row r="876" s="22" customFormat="1" ht="13.8" x14ac:dyDescent="0.3"/>
    <row r="877" s="22" customFormat="1" ht="13.8" x14ac:dyDescent="0.3"/>
    <row r="878" s="22" customFormat="1" ht="13.8" x14ac:dyDescent="0.3"/>
    <row r="879" s="22" customFormat="1" ht="13.8" x14ac:dyDescent="0.3"/>
    <row r="880" s="22" customFormat="1" ht="13.8" x14ac:dyDescent="0.3"/>
    <row r="881" s="22" customFormat="1" ht="13.8" x14ac:dyDescent="0.3"/>
    <row r="882" s="22" customFormat="1" ht="13.8" x14ac:dyDescent="0.3"/>
    <row r="883" s="22" customFormat="1" ht="13.8" x14ac:dyDescent="0.3"/>
    <row r="884" s="22" customFormat="1" ht="13.8" x14ac:dyDescent="0.3"/>
    <row r="885" s="22" customFormat="1" ht="13.8" x14ac:dyDescent="0.3"/>
    <row r="886" s="22" customFormat="1" ht="13.8" x14ac:dyDescent="0.3"/>
    <row r="887" s="22" customFormat="1" ht="13.8" x14ac:dyDescent="0.3"/>
    <row r="888" s="22" customFormat="1" ht="13.8" x14ac:dyDescent="0.3"/>
    <row r="889" s="22" customFormat="1" ht="13.8" x14ac:dyDescent="0.3"/>
    <row r="890" s="22" customFormat="1" ht="13.8" x14ac:dyDescent="0.3"/>
    <row r="891" s="22" customFormat="1" ht="13.8" x14ac:dyDescent="0.3"/>
    <row r="892" s="22" customFormat="1" ht="13.8" x14ac:dyDescent="0.3"/>
    <row r="893" s="22" customFormat="1" ht="13.8" x14ac:dyDescent="0.3"/>
    <row r="894" s="22" customFormat="1" ht="13.8" x14ac:dyDescent="0.3"/>
    <row r="895" s="22" customFormat="1" ht="13.8" x14ac:dyDescent="0.3"/>
    <row r="896" s="22" customFormat="1" ht="13.8" x14ac:dyDescent="0.3"/>
    <row r="897" s="22" customFormat="1" ht="13.8" x14ac:dyDescent="0.3"/>
    <row r="898" s="22" customFormat="1" ht="13.8" x14ac:dyDescent="0.3"/>
    <row r="899" s="22" customFormat="1" ht="13.8" x14ac:dyDescent="0.3"/>
    <row r="900" s="22" customFormat="1" ht="13.8" x14ac:dyDescent="0.3"/>
    <row r="901" s="22" customFormat="1" ht="13.8" x14ac:dyDescent="0.3"/>
    <row r="902" s="22" customFormat="1" ht="13.8" x14ac:dyDescent="0.3"/>
    <row r="903" s="22" customFormat="1" ht="13.8" x14ac:dyDescent="0.3"/>
    <row r="904" s="22" customFormat="1" ht="13.8" x14ac:dyDescent="0.3"/>
    <row r="905" s="22" customFormat="1" ht="13.8" x14ac:dyDescent="0.3"/>
    <row r="906" s="22" customFormat="1" ht="13.8" x14ac:dyDescent="0.3"/>
    <row r="907" s="22" customFormat="1" ht="13.8" x14ac:dyDescent="0.3"/>
    <row r="908" s="22" customFormat="1" ht="13.8" x14ac:dyDescent="0.3"/>
    <row r="909" s="22" customFormat="1" ht="13.8" x14ac:dyDescent="0.3"/>
    <row r="910" s="22" customFormat="1" ht="13.8" x14ac:dyDescent="0.3"/>
    <row r="911" s="22" customFormat="1" ht="13.8" x14ac:dyDescent="0.3"/>
    <row r="912" s="22" customFormat="1" ht="13.8" x14ac:dyDescent="0.3"/>
    <row r="913" s="22" customFormat="1" ht="13.8" x14ac:dyDescent="0.3"/>
    <row r="914" s="22" customFormat="1" ht="13.8" x14ac:dyDescent="0.3"/>
    <row r="915" s="22" customFormat="1" ht="13.8" x14ac:dyDescent="0.3"/>
    <row r="916" s="22" customFormat="1" ht="13.8" x14ac:dyDescent="0.3"/>
    <row r="917" s="22" customFormat="1" ht="13.8" x14ac:dyDescent="0.3"/>
    <row r="918" s="22" customFormat="1" ht="13.8" x14ac:dyDescent="0.3"/>
    <row r="919" s="22" customFormat="1" ht="13.8" x14ac:dyDescent="0.3"/>
    <row r="920" s="22" customFormat="1" ht="13.8" x14ac:dyDescent="0.3"/>
    <row r="921" s="22" customFormat="1" ht="13.8" x14ac:dyDescent="0.3"/>
    <row r="922" s="22" customFormat="1" ht="13.8" x14ac:dyDescent="0.3"/>
    <row r="923" s="22" customFormat="1" ht="13.8" x14ac:dyDescent="0.3"/>
    <row r="924" s="22" customFormat="1" ht="13.8" x14ac:dyDescent="0.3"/>
    <row r="925" s="22" customFormat="1" ht="13.8" x14ac:dyDescent="0.3"/>
    <row r="926" s="22" customFormat="1" ht="13.8" x14ac:dyDescent="0.3"/>
    <row r="927" s="22" customFormat="1" ht="13.8" x14ac:dyDescent="0.3"/>
    <row r="928" s="22" customFormat="1" ht="13.8" x14ac:dyDescent="0.3"/>
    <row r="929" s="22" customFormat="1" ht="13.8" x14ac:dyDescent="0.3"/>
    <row r="930" s="22" customFormat="1" ht="13.8" x14ac:dyDescent="0.3"/>
    <row r="931" s="22" customFormat="1" ht="13.8" x14ac:dyDescent="0.3"/>
    <row r="932" s="22" customFormat="1" ht="13.8" x14ac:dyDescent="0.3"/>
    <row r="933" s="22" customFormat="1" ht="13.8" x14ac:dyDescent="0.3"/>
    <row r="934" s="22" customFormat="1" ht="13.8" x14ac:dyDescent="0.3"/>
    <row r="935" s="22" customFormat="1" ht="13.8" x14ac:dyDescent="0.3"/>
    <row r="936" s="22" customFormat="1" ht="13.8" x14ac:dyDescent="0.3"/>
    <row r="937" s="22" customFormat="1" ht="13.8" x14ac:dyDescent="0.3"/>
    <row r="938" s="22" customFormat="1" ht="13.8" x14ac:dyDescent="0.3"/>
    <row r="939" s="22" customFormat="1" ht="13.8" x14ac:dyDescent="0.3"/>
    <row r="940" s="22" customFormat="1" ht="13.8" x14ac:dyDescent="0.3"/>
    <row r="941" s="22" customFormat="1" ht="13.8" x14ac:dyDescent="0.3"/>
    <row r="942" s="22" customFormat="1" ht="13.8" x14ac:dyDescent="0.3"/>
    <row r="943" s="22" customFormat="1" ht="13.8" x14ac:dyDescent="0.3"/>
    <row r="944" s="22" customFormat="1" ht="13.8" x14ac:dyDescent="0.3"/>
    <row r="945" s="22" customFormat="1" ht="13.8" x14ac:dyDescent="0.3"/>
    <row r="946" s="22" customFormat="1" ht="13.8" x14ac:dyDescent="0.3"/>
    <row r="947" s="22" customFormat="1" ht="13.8" x14ac:dyDescent="0.3"/>
    <row r="948" s="22" customFormat="1" ht="13.8" x14ac:dyDescent="0.3"/>
    <row r="949" s="22" customFormat="1" ht="13.8" x14ac:dyDescent="0.3"/>
    <row r="950" s="22" customFormat="1" ht="13.8" x14ac:dyDescent="0.3"/>
    <row r="951" s="22" customFormat="1" ht="13.8" x14ac:dyDescent="0.3"/>
    <row r="952" s="22" customFormat="1" ht="13.8" x14ac:dyDescent="0.3"/>
    <row r="953" s="22" customFormat="1" ht="13.8" x14ac:dyDescent="0.3"/>
    <row r="954" s="22" customFormat="1" ht="13.8" x14ac:dyDescent="0.3"/>
    <row r="955" s="22" customFormat="1" ht="13.8" x14ac:dyDescent="0.3"/>
    <row r="956" s="22" customFormat="1" ht="13.8" x14ac:dyDescent="0.3"/>
    <row r="957" s="22" customFormat="1" ht="13.8" x14ac:dyDescent="0.3"/>
    <row r="958" s="22" customFormat="1" ht="13.8" x14ac:dyDescent="0.3"/>
    <row r="959" s="22" customFormat="1" ht="13.8" x14ac:dyDescent="0.3"/>
    <row r="960" s="22" customFormat="1" ht="13.8" x14ac:dyDescent="0.3"/>
    <row r="961" s="22" customFormat="1" ht="13.8" x14ac:dyDescent="0.3"/>
    <row r="962" s="22" customFormat="1" ht="13.8" x14ac:dyDescent="0.3"/>
    <row r="963" s="22" customFormat="1" ht="13.8" x14ac:dyDescent="0.3"/>
    <row r="964" s="22" customFormat="1" ht="13.8" x14ac:dyDescent="0.3"/>
    <row r="965" s="22" customFormat="1" ht="13.8" x14ac:dyDescent="0.3"/>
    <row r="966" s="22" customFormat="1" ht="13.8" x14ac:dyDescent="0.3"/>
    <row r="967" s="22" customFormat="1" ht="13.8" x14ac:dyDescent="0.3"/>
    <row r="968" s="22" customFormat="1" ht="13.8" x14ac:dyDescent="0.3"/>
    <row r="969" s="22" customFormat="1" ht="13.8" x14ac:dyDescent="0.3"/>
    <row r="970" s="22" customFormat="1" ht="13.8" x14ac:dyDescent="0.3"/>
    <row r="971" s="22" customFormat="1" ht="13.8" x14ac:dyDescent="0.3"/>
    <row r="972" s="22" customFormat="1" ht="13.8" x14ac:dyDescent="0.3"/>
    <row r="973" s="22" customFormat="1" ht="13.8" x14ac:dyDescent="0.3"/>
    <row r="974" s="22" customFormat="1" ht="13.8" x14ac:dyDescent="0.3"/>
    <row r="975" s="22" customFormat="1" ht="13.8" x14ac:dyDescent="0.3"/>
    <row r="976" s="22" customFormat="1" ht="13.8" x14ac:dyDescent="0.3"/>
    <row r="977" s="22" customFormat="1" ht="13.8" x14ac:dyDescent="0.3"/>
    <row r="978" s="22" customFormat="1" ht="13.8" x14ac:dyDescent="0.3"/>
    <row r="979" s="22" customFormat="1" ht="13.8" x14ac:dyDescent="0.3"/>
    <row r="980" s="22" customFormat="1" ht="13.8" x14ac:dyDescent="0.3"/>
    <row r="981" s="22" customFormat="1" ht="13.8" x14ac:dyDescent="0.3"/>
    <row r="982" s="22" customFormat="1" ht="13.8" x14ac:dyDescent="0.3"/>
    <row r="983" s="22" customFormat="1" ht="13.8" x14ac:dyDescent="0.3"/>
    <row r="984" s="22" customFormat="1" ht="13.8" x14ac:dyDescent="0.3"/>
    <row r="985" s="22" customFormat="1" ht="13.8" x14ac:dyDescent="0.3"/>
    <row r="986" s="22" customFormat="1" ht="13.8" x14ac:dyDescent="0.3"/>
    <row r="987" s="22" customFormat="1" ht="13.8" x14ac:dyDescent="0.3"/>
    <row r="988" s="22" customFormat="1" ht="13.8" x14ac:dyDescent="0.3"/>
    <row r="989" s="22" customFormat="1" ht="13.8" x14ac:dyDescent="0.3"/>
    <row r="990" s="22" customFormat="1" ht="13.8" x14ac:dyDescent="0.3"/>
    <row r="991" s="22" customFormat="1" ht="13.8" x14ac:dyDescent="0.3"/>
    <row r="992" s="22" customFormat="1" ht="13.8" x14ac:dyDescent="0.3"/>
    <row r="993" s="22" customFormat="1" ht="13.8" x14ac:dyDescent="0.3"/>
    <row r="994" s="22" customFormat="1" ht="13.8" x14ac:dyDescent="0.3"/>
    <row r="995" s="22" customFormat="1" ht="13.8" x14ac:dyDescent="0.3"/>
    <row r="996" s="22" customFormat="1" ht="13.8" x14ac:dyDescent="0.3"/>
    <row r="997" s="22" customFormat="1" ht="13.8" x14ac:dyDescent="0.3"/>
    <row r="998" s="22" customFormat="1" ht="13.8" x14ac:dyDescent="0.3"/>
    <row r="999" s="22" customFormat="1" ht="13.8" x14ac:dyDescent="0.3"/>
    <row r="1000" s="22" customFormat="1" ht="13.8" x14ac:dyDescent="0.3"/>
    <row r="1001" s="22" customFormat="1" ht="13.8" x14ac:dyDescent="0.3"/>
    <row r="1002" s="22" customFormat="1" ht="13.8" x14ac:dyDescent="0.3"/>
    <row r="1003" s="22" customFormat="1" ht="13.8" x14ac:dyDescent="0.3"/>
    <row r="1004" s="22" customFormat="1" ht="13.8" x14ac:dyDescent="0.3"/>
    <row r="1005" s="22" customFormat="1" ht="13.8" x14ac:dyDescent="0.3"/>
    <row r="1006" s="22" customFormat="1" ht="13.8" x14ac:dyDescent="0.3"/>
    <row r="1007" s="22" customFormat="1" ht="13.8" x14ac:dyDescent="0.3"/>
    <row r="1008" s="22" customFormat="1" ht="13.8" x14ac:dyDescent="0.3"/>
    <row r="1009" s="22" customFormat="1" ht="13.8" x14ac:dyDescent="0.3"/>
    <row r="1010" s="22" customFormat="1" ht="13.8" x14ac:dyDescent="0.3"/>
    <row r="1011" s="22" customFormat="1" ht="13.8" x14ac:dyDescent="0.3"/>
    <row r="1012" s="22" customFormat="1" ht="13.8" x14ac:dyDescent="0.3"/>
    <row r="1013" s="22" customFormat="1" ht="13.8" x14ac:dyDescent="0.3"/>
    <row r="1014" s="22" customFormat="1" ht="13.8" x14ac:dyDescent="0.3"/>
    <row r="1015" s="22" customFormat="1" ht="13.8" x14ac:dyDescent="0.3"/>
    <row r="1016" s="22" customFormat="1" ht="13.8" x14ac:dyDescent="0.3"/>
    <row r="1017" s="22" customFormat="1" ht="13.8" x14ac:dyDescent="0.3"/>
    <row r="1018" s="22" customFormat="1" ht="13.8" x14ac:dyDescent="0.3"/>
    <row r="1019" s="22" customFormat="1" ht="13.8" x14ac:dyDescent="0.3"/>
    <row r="1020" s="22" customFormat="1" ht="13.8" x14ac:dyDescent="0.3"/>
    <row r="1021" s="22" customFormat="1" ht="13.8" x14ac:dyDescent="0.3"/>
    <row r="1022" s="22" customFormat="1" ht="13.8" x14ac:dyDescent="0.3"/>
    <row r="1023" s="22" customFormat="1" ht="13.8" x14ac:dyDescent="0.3"/>
    <row r="1024" s="22" customFormat="1" ht="13.8" x14ac:dyDescent="0.3"/>
    <row r="1025" s="22" customFormat="1" ht="13.8" x14ac:dyDescent="0.3"/>
    <row r="1026" s="22" customFormat="1" ht="13.8" x14ac:dyDescent="0.3"/>
    <row r="1027" s="22" customFormat="1" ht="13.8" x14ac:dyDescent="0.3"/>
    <row r="1028" s="22" customFormat="1" ht="13.8" x14ac:dyDescent="0.3"/>
    <row r="1029" s="22" customFormat="1" ht="13.8" x14ac:dyDescent="0.3"/>
    <row r="1030" s="22" customFormat="1" ht="13.8" x14ac:dyDescent="0.3"/>
    <row r="1031" s="22" customFormat="1" ht="13.8" x14ac:dyDescent="0.3"/>
    <row r="1032" s="22" customFormat="1" ht="13.8" x14ac:dyDescent="0.3"/>
    <row r="1033" s="22" customFormat="1" ht="13.8" x14ac:dyDescent="0.3"/>
    <row r="1034" s="22" customFormat="1" ht="13.8" x14ac:dyDescent="0.3"/>
    <row r="1035" s="22" customFormat="1" ht="13.8" x14ac:dyDescent="0.3"/>
    <row r="1036" s="22" customFormat="1" ht="13.8" x14ac:dyDescent="0.3"/>
    <row r="1037" s="22" customFormat="1" ht="13.8" x14ac:dyDescent="0.3"/>
    <row r="1038" s="22" customFormat="1" ht="13.8" x14ac:dyDescent="0.3"/>
    <row r="1039" s="22" customFormat="1" ht="13.8" x14ac:dyDescent="0.3"/>
    <row r="1040" s="22" customFormat="1" ht="13.8" x14ac:dyDescent="0.3"/>
    <row r="1041" s="22" customFormat="1" ht="13.8" x14ac:dyDescent="0.3"/>
    <row r="1042" s="22" customFormat="1" ht="13.8" x14ac:dyDescent="0.3"/>
    <row r="1043" s="22" customFormat="1" ht="13.8" x14ac:dyDescent="0.3"/>
    <row r="1044" s="22" customFormat="1" ht="13.8" x14ac:dyDescent="0.3"/>
    <row r="1045" s="22" customFormat="1" ht="13.8" x14ac:dyDescent="0.3"/>
    <row r="1046" s="22" customFormat="1" ht="13.8" x14ac:dyDescent="0.3"/>
    <row r="1047" s="22" customFormat="1" ht="13.8" x14ac:dyDescent="0.3"/>
    <row r="1048" s="22" customFormat="1" ht="13.8" x14ac:dyDescent="0.3"/>
    <row r="1049" s="22" customFormat="1" ht="13.8" x14ac:dyDescent="0.3"/>
    <row r="1050" s="22" customFormat="1" ht="13.8" x14ac:dyDescent="0.3"/>
    <row r="1051" s="22" customFormat="1" ht="13.8" x14ac:dyDescent="0.3"/>
    <row r="1052" s="22" customFormat="1" ht="13.8" x14ac:dyDescent="0.3"/>
    <row r="1053" s="22" customFormat="1" ht="13.8" x14ac:dyDescent="0.3"/>
    <row r="1054" s="22" customFormat="1" ht="13.8" x14ac:dyDescent="0.3"/>
    <row r="1055" s="22" customFormat="1" ht="13.8" x14ac:dyDescent="0.3"/>
    <row r="1056" s="22" customFormat="1" ht="13.8" x14ac:dyDescent="0.3"/>
    <row r="1057" s="22" customFormat="1" ht="13.8" x14ac:dyDescent="0.3"/>
    <row r="1058" s="22" customFormat="1" ht="13.8" x14ac:dyDescent="0.3"/>
    <row r="1059" s="22" customFormat="1" ht="13.8" x14ac:dyDescent="0.3"/>
    <row r="1060" s="22" customFormat="1" ht="13.8" x14ac:dyDescent="0.3"/>
    <row r="1061" s="22" customFormat="1" ht="13.8" x14ac:dyDescent="0.3"/>
    <row r="1062" s="22" customFormat="1" ht="13.8" x14ac:dyDescent="0.3"/>
    <row r="1063" s="22" customFormat="1" ht="13.8" x14ac:dyDescent="0.3"/>
    <row r="1064" s="22" customFormat="1" ht="13.8" x14ac:dyDescent="0.3"/>
    <row r="1065" s="22" customFormat="1" ht="13.8" x14ac:dyDescent="0.3"/>
    <row r="1066" s="22" customFormat="1" ht="13.8" x14ac:dyDescent="0.3"/>
    <row r="1067" s="22" customFormat="1" ht="13.8" x14ac:dyDescent="0.3"/>
    <row r="1068" s="22" customFormat="1" ht="13.8" x14ac:dyDescent="0.3"/>
    <row r="1069" s="22" customFormat="1" ht="13.8" x14ac:dyDescent="0.3"/>
    <row r="1070" s="22" customFormat="1" ht="13.8" x14ac:dyDescent="0.3"/>
    <row r="1071" s="22" customFormat="1" ht="13.8" x14ac:dyDescent="0.3"/>
    <row r="1072" s="22" customFormat="1" ht="13.8" x14ac:dyDescent="0.3"/>
    <row r="1073" s="22" customFormat="1" ht="13.8" x14ac:dyDescent="0.3"/>
    <row r="1074" s="22" customFormat="1" ht="13.8" x14ac:dyDescent="0.3"/>
    <row r="1075" s="22" customFormat="1" ht="13.8" x14ac:dyDescent="0.3"/>
    <row r="1076" s="22" customFormat="1" ht="13.8" x14ac:dyDescent="0.3"/>
    <row r="1077" s="22" customFormat="1" ht="13.8" x14ac:dyDescent="0.3"/>
    <row r="1078" s="22" customFormat="1" ht="13.8" x14ac:dyDescent="0.3"/>
    <row r="1079" s="22" customFormat="1" ht="13.8" x14ac:dyDescent="0.3"/>
    <row r="1080" s="22" customFormat="1" ht="13.8" x14ac:dyDescent="0.3"/>
    <row r="1081" s="22" customFormat="1" ht="13.8" x14ac:dyDescent="0.3"/>
    <row r="1082" s="22" customFormat="1" ht="13.8" x14ac:dyDescent="0.3"/>
    <row r="1083" s="22" customFormat="1" ht="13.8" x14ac:dyDescent="0.3"/>
    <row r="1084" s="22" customFormat="1" ht="13.8" x14ac:dyDescent="0.3"/>
    <row r="1085" s="22" customFormat="1" ht="13.8" x14ac:dyDescent="0.3"/>
    <row r="1086" s="22" customFormat="1" ht="13.8" x14ac:dyDescent="0.3"/>
    <row r="1087" s="22" customFormat="1" ht="13.8" x14ac:dyDescent="0.3"/>
    <row r="1088" s="22" customFormat="1" ht="13.8" x14ac:dyDescent="0.3"/>
    <row r="1089" s="22" customFormat="1" ht="13.8" x14ac:dyDescent="0.3"/>
    <row r="1090" s="22" customFormat="1" ht="13.8" x14ac:dyDescent="0.3"/>
    <row r="1091" s="22" customFormat="1" ht="13.8" x14ac:dyDescent="0.3"/>
    <row r="1092" s="22" customFormat="1" ht="13.8" x14ac:dyDescent="0.3"/>
    <row r="1093" s="22" customFormat="1" ht="13.8" x14ac:dyDescent="0.3"/>
    <row r="1094" s="22" customFormat="1" ht="13.8" x14ac:dyDescent="0.3"/>
    <row r="1095" s="22" customFormat="1" ht="13.8" x14ac:dyDescent="0.3"/>
    <row r="1096" s="22" customFormat="1" ht="13.8" x14ac:dyDescent="0.3"/>
    <row r="1097" s="22" customFormat="1" ht="13.8" x14ac:dyDescent="0.3"/>
    <row r="1098" s="22" customFormat="1" ht="13.8" x14ac:dyDescent="0.3"/>
    <row r="1099" s="22" customFormat="1" ht="13.8" x14ac:dyDescent="0.3"/>
    <row r="1100" s="22" customFormat="1" ht="13.8" x14ac:dyDescent="0.3"/>
    <row r="1101" s="22" customFormat="1" ht="13.8" x14ac:dyDescent="0.3"/>
    <row r="1102" s="22" customFormat="1" ht="13.8" x14ac:dyDescent="0.3"/>
    <row r="1103" s="22" customFormat="1" ht="13.8" x14ac:dyDescent="0.3"/>
    <row r="1104" s="22" customFormat="1" ht="13.8" x14ac:dyDescent="0.3"/>
    <row r="1105" s="22" customFormat="1" ht="13.8" x14ac:dyDescent="0.3"/>
    <row r="1106" s="22" customFormat="1" ht="13.8" x14ac:dyDescent="0.3"/>
    <row r="1107" s="22" customFormat="1" ht="13.8" x14ac:dyDescent="0.3"/>
    <row r="1108" s="22" customFormat="1" ht="13.8" x14ac:dyDescent="0.3"/>
    <row r="1109" s="22" customFormat="1" ht="13.8" x14ac:dyDescent="0.3"/>
    <row r="1110" s="22" customFormat="1" ht="13.8" x14ac:dyDescent="0.3"/>
    <row r="1111" s="22" customFormat="1" ht="13.8" x14ac:dyDescent="0.3"/>
    <row r="1112" s="22" customFormat="1" ht="13.8" x14ac:dyDescent="0.3"/>
    <row r="1113" s="22" customFormat="1" ht="13.8" x14ac:dyDescent="0.3"/>
    <row r="1114" s="22" customFormat="1" ht="13.8" x14ac:dyDescent="0.3"/>
    <row r="1115" s="22" customFormat="1" ht="13.8" x14ac:dyDescent="0.3"/>
    <row r="1116" s="22" customFormat="1" ht="13.8" x14ac:dyDescent="0.3"/>
    <row r="1117" s="22" customFormat="1" ht="13.8" x14ac:dyDescent="0.3"/>
    <row r="1118" s="22" customFormat="1" ht="13.8" x14ac:dyDescent="0.3"/>
    <row r="1119" s="22" customFormat="1" ht="13.8" x14ac:dyDescent="0.3"/>
    <row r="1120" s="22" customFormat="1" ht="13.8" x14ac:dyDescent="0.3"/>
    <row r="1121" s="22" customFormat="1" ht="13.8" x14ac:dyDescent="0.3"/>
    <row r="1122" s="22" customFormat="1" ht="13.8" x14ac:dyDescent="0.3"/>
    <row r="1123" s="22" customFormat="1" ht="13.8" x14ac:dyDescent="0.3"/>
    <row r="1124" s="22" customFormat="1" ht="13.8" x14ac:dyDescent="0.3"/>
    <row r="1125" s="22" customFormat="1" ht="13.8" x14ac:dyDescent="0.3"/>
    <row r="1126" s="22" customFormat="1" ht="13.8" x14ac:dyDescent="0.3"/>
    <row r="1127" s="22" customFormat="1" ht="13.8" x14ac:dyDescent="0.3"/>
    <row r="1128" s="22" customFormat="1" ht="13.8" x14ac:dyDescent="0.3"/>
    <row r="1129" s="22" customFormat="1" ht="13.8" x14ac:dyDescent="0.3"/>
    <row r="1130" s="22" customFormat="1" ht="13.8" x14ac:dyDescent="0.3"/>
    <row r="1131" s="22" customFormat="1" ht="13.8" x14ac:dyDescent="0.3"/>
    <row r="1132" s="22" customFormat="1" ht="13.8" x14ac:dyDescent="0.3"/>
    <row r="1133" s="22" customFormat="1" ht="13.8" x14ac:dyDescent="0.3"/>
    <row r="1134" s="22" customFormat="1" ht="13.8" x14ac:dyDescent="0.3"/>
    <row r="1135" s="22" customFormat="1" ht="13.8" x14ac:dyDescent="0.3"/>
    <row r="1136" s="22" customFormat="1" ht="13.8" x14ac:dyDescent="0.3"/>
    <row r="1137" s="22" customFormat="1" ht="13.8" x14ac:dyDescent="0.3"/>
    <row r="1138" s="22" customFormat="1" ht="13.8" x14ac:dyDescent="0.3"/>
    <row r="1139" s="22" customFormat="1" ht="13.8" x14ac:dyDescent="0.3"/>
    <row r="1140" s="22" customFormat="1" ht="13.8" x14ac:dyDescent="0.3"/>
    <row r="1141" s="22" customFormat="1" ht="13.8" x14ac:dyDescent="0.3"/>
    <row r="1142" s="22" customFormat="1" ht="13.8" x14ac:dyDescent="0.3"/>
    <row r="1143" s="22" customFormat="1" ht="13.8" x14ac:dyDescent="0.3"/>
    <row r="1144" s="22" customFormat="1" ht="13.8" x14ac:dyDescent="0.3"/>
    <row r="1145" s="22" customFormat="1" ht="13.8" x14ac:dyDescent="0.3"/>
    <row r="1146" s="22" customFormat="1" ht="13.8" x14ac:dyDescent="0.3"/>
    <row r="1147" s="22" customFormat="1" ht="13.8" x14ac:dyDescent="0.3"/>
    <row r="1148" s="22" customFormat="1" ht="13.8" x14ac:dyDescent="0.3"/>
    <row r="1149" s="22" customFormat="1" ht="13.8" x14ac:dyDescent="0.3"/>
    <row r="1150" s="22" customFormat="1" ht="13.8" x14ac:dyDescent="0.3"/>
    <row r="1151" s="22" customFormat="1" ht="13.8" x14ac:dyDescent="0.3"/>
    <row r="1152" s="22" customFormat="1" ht="13.8" x14ac:dyDescent="0.3"/>
    <row r="1153" s="22" customFormat="1" ht="13.8" x14ac:dyDescent="0.3"/>
    <row r="1154" s="22" customFormat="1" ht="13.8" x14ac:dyDescent="0.3"/>
    <row r="1155" s="22" customFormat="1" ht="13.8" x14ac:dyDescent="0.3"/>
    <row r="1156" s="22" customFormat="1" ht="13.8" x14ac:dyDescent="0.3"/>
    <row r="1157" s="22" customFormat="1" ht="13.8" x14ac:dyDescent="0.3"/>
    <row r="1158" s="22" customFormat="1" ht="13.8" x14ac:dyDescent="0.3"/>
    <row r="1159" s="22" customFormat="1" ht="13.8" x14ac:dyDescent="0.3"/>
    <row r="1160" s="22" customFormat="1" ht="13.8" x14ac:dyDescent="0.3"/>
    <row r="1161" s="22" customFormat="1" ht="13.8" x14ac:dyDescent="0.3"/>
    <row r="1162" s="22" customFormat="1" ht="13.8" x14ac:dyDescent="0.3"/>
    <row r="1163" s="22" customFormat="1" ht="13.8" x14ac:dyDescent="0.3"/>
    <row r="1164" s="22" customFormat="1" ht="13.8" x14ac:dyDescent="0.3"/>
    <row r="1165" s="22" customFormat="1" ht="13.8" x14ac:dyDescent="0.3"/>
    <row r="1166" s="22" customFormat="1" ht="13.8" x14ac:dyDescent="0.3"/>
    <row r="1167" s="22" customFormat="1" ht="13.8" x14ac:dyDescent="0.3"/>
    <row r="1168" s="22" customFormat="1" ht="13.8" x14ac:dyDescent="0.3"/>
    <row r="1169" s="22" customFormat="1" ht="13.8" x14ac:dyDescent="0.3"/>
    <row r="1170" s="22" customFormat="1" ht="13.8" x14ac:dyDescent="0.3"/>
    <row r="1171" s="22" customFormat="1" ht="13.8" x14ac:dyDescent="0.3"/>
    <row r="1172" s="22" customFormat="1" ht="13.8" x14ac:dyDescent="0.3"/>
    <row r="1173" s="22" customFormat="1" ht="13.8" x14ac:dyDescent="0.3"/>
    <row r="1174" s="22" customFormat="1" ht="13.8" x14ac:dyDescent="0.3"/>
    <row r="1175" s="22" customFormat="1" ht="13.8" x14ac:dyDescent="0.3"/>
    <row r="1176" s="22" customFormat="1" ht="13.8" x14ac:dyDescent="0.3"/>
    <row r="1177" s="22" customFormat="1" ht="13.8" x14ac:dyDescent="0.3"/>
    <row r="1178" s="22" customFormat="1" ht="13.8" x14ac:dyDescent="0.3"/>
    <row r="1179" s="22" customFormat="1" ht="13.8" x14ac:dyDescent="0.3"/>
    <row r="1180" s="22" customFormat="1" ht="13.8" x14ac:dyDescent="0.3"/>
    <row r="1181" s="22" customFormat="1" ht="13.8" x14ac:dyDescent="0.3"/>
    <row r="1182" s="22" customFormat="1" ht="13.8" x14ac:dyDescent="0.3"/>
    <row r="1183" s="22" customFormat="1" ht="13.8" x14ac:dyDescent="0.3"/>
    <row r="1184" s="22" customFormat="1" ht="13.8" x14ac:dyDescent="0.3"/>
    <row r="1185" s="22" customFormat="1" ht="13.8" x14ac:dyDescent="0.3"/>
    <row r="1186" s="22" customFormat="1" ht="13.8" x14ac:dyDescent="0.3"/>
    <row r="1187" s="22" customFormat="1" ht="13.8" x14ac:dyDescent="0.3"/>
    <row r="1188" s="22" customFormat="1" ht="13.8" x14ac:dyDescent="0.3"/>
    <row r="1189" s="22" customFormat="1" ht="13.8" x14ac:dyDescent="0.3"/>
    <row r="1190" s="22" customFormat="1" ht="13.8" x14ac:dyDescent="0.3"/>
    <row r="1191" s="22" customFormat="1" ht="13.8" x14ac:dyDescent="0.3"/>
    <row r="1192" s="22" customFormat="1" ht="13.8" x14ac:dyDescent="0.3"/>
    <row r="1193" s="22" customFormat="1" ht="13.8" x14ac:dyDescent="0.3"/>
    <row r="1194" s="22" customFormat="1" ht="13.8" x14ac:dyDescent="0.3"/>
    <row r="1195" s="22" customFormat="1" ht="13.8" x14ac:dyDescent="0.3"/>
    <row r="1196" s="22" customFormat="1" ht="13.8" x14ac:dyDescent="0.3"/>
    <row r="1197" s="22" customFormat="1" ht="13.8" x14ac:dyDescent="0.3"/>
    <row r="1198" s="22" customFormat="1" ht="13.8" x14ac:dyDescent="0.3"/>
    <row r="1199" s="22" customFormat="1" ht="13.8" x14ac:dyDescent="0.3"/>
    <row r="1200" s="22" customFormat="1" ht="13.8" x14ac:dyDescent="0.3"/>
    <row r="1201" s="22" customFormat="1" ht="13.8" x14ac:dyDescent="0.3"/>
    <row r="1202" s="22" customFormat="1" ht="13.8" x14ac:dyDescent="0.3"/>
    <row r="1203" s="22" customFormat="1" ht="13.8" x14ac:dyDescent="0.3"/>
    <row r="1204" s="22" customFormat="1" ht="13.8" x14ac:dyDescent="0.3"/>
    <row r="1205" s="22" customFormat="1" ht="13.8" x14ac:dyDescent="0.3"/>
    <row r="1206" s="22" customFormat="1" ht="13.8" x14ac:dyDescent="0.3"/>
    <row r="1207" s="22" customFormat="1" ht="13.8" x14ac:dyDescent="0.3"/>
    <row r="1208" s="22" customFormat="1" ht="13.8" x14ac:dyDescent="0.3"/>
    <row r="1209" s="22" customFormat="1" ht="13.8" x14ac:dyDescent="0.3"/>
    <row r="1210" s="22" customFormat="1" ht="13.8" x14ac:dyDescent="0.3"/>
    <row r="1211" s="22" customFormat="1" ht="13.8" x14ac:dyDescent="0.3"/>
    <row r="1212" s="22" customFormat="1" ht="13.8" x14ac:dyDescent="0.3"/>
    <row r="1213" s="22" customFormat="1" ht="13.8" x14ac:dyDescent="0.3"/>
    <row r="1214" s="22" customFormat="1" ht="13.8" x14ac:dyDescent="0.3"/>
    <row r="1215" s="22" customFormat="1" ht="13.8" x14ac:dyDescent="0.3"/>
    <row r="1216" s="22" customFormat="1" ht="13.8" x14ac:dyDescent="0.3"/>
    <row r="1217" s="22" customFormat="1" ht="13.8" x14ac:dyDescent="0.3"/>
    <row r="1218" s="22" customFormat="1" ht="13.8" x14ac:dyDescent="0.3"/>
    <row r="1219" s="22" customFormat="1" ht="13.8" x14ac:dyDescent="0.3"/>
    <row r="1220" s="22" customFormat="1" ht="13.8" x14ac:dyDescent="0.3"/>
    <row r="1221" s="22" customFormat="1" ht="13.8" x14ac:dyDescent="0.3"/>
    <row r="1222" s="22" customFormat="1" ht="13.8" x14ac:dyDescent="0.3"/>
    <row r="1223" s="22" customFormat="1" ht="13.8" x14ac:dyDescent="0.3"/>
    <row r="1224" s="22" customFormat="1" ht="13.8" x14ac:dyDescent="0.3"/>
    <row r="1225" s="22" customFormat="1" ht="13.8" x14ac:dyDescent="0.3"/>
    <row r="1226" s="22" customFormat="1" ht="13.8" x14ac:dyDescent="0.3"/>
    <row r="1227" s="22" customFormat="1" ht="13.8" x14ac:dyDescent="0.3"/>
    <row r="1228" s="22" customFormat="1" ht="13.8" x14ac:dyDescent="0.3"/>
    <row r="1229" s="22" customFormat="1" ht="13.8" x14ac:dyDescent="0.3"/>
    <row r="1230" s="22" customFormat="1" ht="13.8" x14ac:dyDescent="0.3"/>
    <row r="1231" s="22" customFormat="1" ht="13.8" x14ac:dyDescent="0.3"/>
    <row r="1232" s="22" customFormat="1" ht="13.8" x14ac:dyDescent="0.3"/>
    <row r="1233" s="22" customFormat="1" ht="13.8" x14ac:dyDescent="0.3"/>
    <row r="1234" s="22" customFormat="1" ht="13.8" x14ac:dyDescent="0.3"/>
    <row r="1235" s="22" customFormat="1" ht="13.8" x14ac:dyDescent="0.3"/>
    <row r="1236" s="22" customFormat="1" ht="13.8" x14ac:dyDescent="0.3"/>
    <row r="1237" s="22" customFormat="1" ht="13.8" x14ac:dyDescent="0.3"/>
    <row r="1238" s="22" customFormat="1" ht="13.8" x14ac:dyDescent="0.3"/>
    <row r="1239" s="22" customFormat="1" ht="13.8" x14ac:dyDescent="0.3"/>
    <row r="1240" s="22" customFormat="1" ht="13.8" x14ac:dyDescent="0.3"/>
    <row r="1241" s="22" customFormat="1" ht="13.8" x14ac:dyDescent="0.3"/>
    <row r="1242" s="22" customFormat="1" ht="13.8" x14ac:dyDescent="0.3"/>
    <row r="1243" s="22" customFormat="1" ht="13.8" x14ac:dyDescent="0.3"/>
    <row r="1244" s="22" customFormat="1" ht="13.8" x14ac:dyDescent="0.3"/>
    <row r="1245" s="22" customFormat="1" ht="13.8" x14ac:dyDescent="0.3"/>
    <row r="1246" s="22" customFormat="1" ht="13.8" x14ac:dyDescent="0.3"/>
    <row r="1247" s="22" customFormat="1" ht="13.8" x14ac:dyDescent="0.3"/>
    <row r="1248" s="22" customFormat="1" ht="13.8" x14ac:dyDescent="0.3"/>
    <row r="1249" s="22" customFormat="1" ht="13.8" x14ac:dyDescent="0.3"/>
    <row r="1250" s="22" customFormat="1" ht="13.8" x14ac:dyDescent="0.3"/>
    <row r="1251" s="22" customFormat="1" ht="13.8" x14ac:dyDescent="0.3"/>
    <row r="1252" s="22" customFormat="1" ht="13.8" x14ac:dyDescent="0.3"/>
    <row r="1253" s="22" customFormat="1" ht="13.8" x14ac:dyDescent="0.3"/>
    <row r="1254" s="22" customFormat="1" ht="13.8" x14ac:dyDescent="0.3"/>
    <row r="1255" s="22" customFormat="1" ht="13.8" x14ac:dyDescent="0.3"/>
    <row r="1256" s="22" customFormat="1" ht="13.8" x14ac:dyDescent="0.3"/>
    <row r="1257" s="22" customFormat="1" ht="13.8" x14ac:dyDescent="0.3"/>
    <row r="1258" s="22" customFormat="1" ht="13.8" x14ac:dyDescent="0.3"/>
    <row r="1259" s="22" customFormat="1" ht="13.8" x14ac:dyDescent="0.3"/>
    <row r="1260" s="22" customFormat="1" ht="13.8" x14ac:dyDescent="0.3"/>
    <row r="1261" s="22" customFormat="1" ht="13.8" x14ac:dyDescent="0.3"/>
    <row r="1262" s="22" customFormat="1" ht="13.8" x14ac:dyDescent="0.3"/>
    <row r="1263" s="22" customFormat="1" ht="13.8" x14ac:dyDescent="0.3"/>
    <row r="1264" s="22" customFormat="1" ht="13.8" x14ac:dyDescent="0.3"/>
    <row r="1265" s="22" customFormat="1" ht="13.8" x14ac:dyDescent="0.3"/>
    <row r="1266" s="22" customFormat="1" ht="13.8" x14ac:dyDescent="0.3"/>
    <row r="1267" s="22" customFormat="1" ht="13.8" x14ac:dyDescent="0.3"/>
    <row r="1268" s="22" customFormat="1" ht="13.8" x14ac:dyDescent="0.3"/>
    <row r="1269" s="22" customFormat="1" ht="13.8" x14ac:dyDescent="0.3"/>
    <row r="1270" s="22" customFormat="1" ht="13.8" x14ac:dyDescent="0.3"/>
    <row r="1271" s="22" customFormat="1" ht="13.8" x14ac:dyDescent="0.3"/>
    <row r="1272" s="22" customFormat="1" ht="13.8" x14ac:dyDescent="0.3"/>
    <row r="1273" s="22" customFormat="1" ht="13.8" x14ac:dyDescent="0.3"/>
    <row r="1274" s="22" customFormat="1" ht="13.8" x14ac:dyDescent="0.3"/>
    <row r="1275" s="22" customFormat="1" ht="13.8" x14ac:dyDescent="0.3"/>
    <row r="1276" s="22" customFormat="1" ht="13.8" x14ac:dyDescent="0.3"/>
    <row r="1277" s="22" customFormat="1" ht="13.8" x14ac:dyDescent="0.3"/>
    <row r="1278" s="22" customFormat="1" ht="13.8" x14ac:dyDescent="0.3"/>
    <row r="1279" s="22" customFormat="1" ht="13.8" x14ac:dyDescent="0.3"/>
    <row r="1280" s="22" customFormat="1" ht="13.8" x14ac:dyDescent="0.3"/>
    <row r="1281" s="22" customFormat="1" ht="13.8" x14ac:dyDescent="0.3"/>
    <row r="1282" s="22" customFormat="1" ht="13.8" x14ac:dyDescent="0.3"/>
    <row r="1283" s="22" customFormat="1" ht="13.8" x14ac:dyDescent="0.3"/>
    <row r="1284" s="22" customFormat="1" ht="13.8" x14ac:dyDescent="0.3"/>
    <row r="1285" s="22" customFormat="1" ht="13.8" x14ac:dyDescent="0.3"/>
    <row r="1286" s="22" customFormat="1" ht="13.8" x14ac:dyDescent="0.3"/>
    <row r="1287" s="22" customFormat="1" ht="13.8" x14ac:dyDescent="0.3"/>
    <row r="1288" s="22" customFormat="1" ht="13.8" x14ac:dyDescent="0.3"/>
    <row r="1289" s="22" customFormat="1" ht="13.8" x14ac:dyDescent="0.3"/>
    <row r="1290" s="22" customFormat="1" ht="13.8" x14ac:dyDescent="0.3"/>
    <row r="1291" s="22" customFormat="1" ht="13.8" x14ac:dyDescent="0.3"/>
    <row r="1292" s="22" customFormat="1" ht="13.8" x14ac:dyDescent="0.3"/>
    <row r="1293" s="22" customFormat="1" ht="13.8" x14ac:dyDescent="0.3"/>
    <row r="1294" s="22" customFormat="1" ht="13.8" x14ac:dyDescent="0.3"/>
    <row r="1295" s="22" customFormat="1" ht="13.8" x14ac:dyDescent="0.3"/>
    <row r="1296" s="22" customFormat="1" ht="13.8" x14ac:dyDescent="0.3"/>
    <row r="1297" s="22" customFormat="1" ht="13.8" x14ac:dyDescent="0.3"/>
    <row r="1298" s="22" customFormat="1" ht="13.8" x14ac:dyDescent="0.3"/>
    <row r="1299" s="22" customFormat="1" ht="13.8" x14ac:dyDescent="0.3"/>
    <row r="1300" s="22" customFormat="1" ht="13.8" x14ac:dyDescent="0.3"/>
    <row r="1301" s="22" customFormat="1" ht="13.8" x14ac:dyDescent="0.3"/>
    <row r="1302" s="22" customFormat="1" ht="13.8" x14ac:dyDescent="0.3"/>
    <row r="1303" s="22" customFormat="1" ht="13.8" x14ac:dyDescent="0.3"/>
    <row r="1304" s="22" customFormat="1" ht="13.8" x14ac:dyDescent="0.3"/>
    <row r="1305" s="22" customFormat="1" ht="13.8" x14ac:dyDescent="0.3"/>
    <row r="1306" s="22" customFormat="1" ht="13.8" x14ac:dyDescent="0.3"/>
    <row r="1307" s="22" customFormat="1" ht="13.8" x14ac:dyDescent="0.3"/>
    <row r="1308" s="22" customFormat="1" ht="13.8" x14ac:dyDescent="0.3"/>
    <row r="1309" s="22" customFormat="1" ht="13.8" x14ac:dyDescent="0.3"/>
    <row r="1310" s="22" customFormat="1" ht="13.8" x14ac:dyDescent="0.3"/>
    <row r="1311" s="22" customFormat="1" ht="13.8" x14ac:dyDescent="0.3"/>
    <row r="1312" s="22" customFormat="1" ht="13.8" x14ac:dyDescent="0.3"/>
    <row r="1313" s="22" customFormat="1" ht="13.8" x14ac:dyDescent="0.3"/>
    <row r="1314" s="22" customFormat="1" ht="13.8" x14ac:dyDescent="0.3"/>
    <row r="1315" s="22" customFormat="1" ht="13.8" x14ac:dyDescent="0.3"/>
    <row r="1316" s="22" customFormat="1" ht="13.8" x14ac:dyDescent="0.3"/>
    <row r="1317" s="22" customFormat="1" ht="13.8" x14ac:dyDescent="0.3"/>
    <row r="1318" s="22" customFormat="1" ht="13.8" x14ac:dyDescent="0.3"/>
    <row r="1319" s="22" customFormat="1" ht="13.8" x14ac:dyDescent="0.3"/>
    <row r="1320" s="22" customFormat="1" ht="13.8" x14ac:dyDescent="0.3"/>
    <row r="1321" s="22" customFormat="1" ht="13.8" x14ac:dyDescent="0.3"/>
    <row r="1322" s="22" customFormat="1" ht="13.8" x14ac:dyDescent="0.3"/>
    <row r="1323" s="22" customFormat="1" ht="13.8" x14ac:dyDescent="0.3"/>
    <row r="1324" s="22" customFormat="1" ht="13.8" x14ac:dyDescent="0.3"/>
    <row r="1325" s="22" customFormat="1" ht="13.8" x14ac:dyDescent="0.3"/>
    <row r="1326" s="22" customFormat="1" ht="13.8" x14ac:dyDescent="0.3"/>
    <row r="1327" s="22" customFormat="1" ht="13.8" x14ac:dyDescent="0.3"/>
    <row r="1328" s="22" customFormat="1" ht="13.8" x14ac:dyDescent="0.3"/>
    <row r="1329" s="22" customFormat="1" ht="13.8" x14ac:dyDescent="0.3"/>
    <row r="1330" s="22" customFormat="1" ht="13.8" x14ac:dyDescent="0.3"/>
    <row r="1331" s="22" customFormat="1" ht="13.8" x14ac:dyDescent="0.3"/>
    <row r="1332" s="22" customFormat="1" ht="13.8" x14ac:dyDescent="0.3"/>
    <row r="1333" s="22" customFormat="1" ht="13.8" x14ac:dyDescent="0.3"/>
    <row r="1334" s="22" customFormat="1" ht="13.8" x14ac:dyDescent="0.3"/>
    <row r="1335" s="22" customFormat="1" ht="13.8" x14ac:dyDescent="0.3"/>
    <row r="1336" s="22" customFormat="1" ht="13.8" x14ac:dyDescent="0.3"/>
    <row r="1337" s="22" customFormat="1" ht="13.8" x14ac:dyDescent="0.3"/>
    <row r="1338" s="22" customFormat="1" ht="13.8" x14ac:dyDescent="0.3"/>
    <row r="1339" s="22" customFormat="1" ht="13.8" x14ac:dyDescent="0.3"/>
    <row r="1340" s="22" customFormat="1" ht="13.8" x14ac:dyDescent="0.3"/>
    <row r="1341" s="22" customFormat="1" ht="13.8" x14ac:dyDescent="0.3"/>
    <row r="1342" s="22" customFormat="1" ht="13.8" x14ac:dyDescent="0.3"/>
    <row r="1343" s="22" customFormat="1" ht="13.8" x14ac:dyDescent="0.3"/>
    <row r="1344" s="22" customFormat="1" ht="13.8" x14ac:dyDescent="0.3"/>
    <row r="1345" s="22" customFormat="1" ht="13.8" x14ac:dyDescent="0.3"/>
    <row r="1346" s="22" customFormat="1" ht="13.8" x14ac:dyDescent="0.3"/>
    <row r="1347" s="22" customFormat="1" ht="13.8" x14ac:dyDescent="0.3"/>
    <row r="1348" s="22" customFormat="1" ht="13.8" x14ac:dyDescent="0.3"/>
    <row r="1349" s="22" customFormat="1" ht="13.8" x14ac:dyDescent="0.3"/>
    <row r="1350" s="22" customFormat="1" ht="13.8" x14ac:dyDescent="0.3"/>
    <row r="1351" s="22" customFormat="1" ht="13.8" x14ac:dyDescent="0.3"/>
    <row r="1352" s="22" customFormat="1" ht="13.8" x14ac:dyDescent="0.3"/>
    <row r="1353" s="22" customFormat="1" ht="13.8" x14ac:dyDescent="0.3"/>
    <row r="1354" s="22" customFormat="1" ht="13.8" x14ac:dyDescent="0.3"/>
    <row r="1355" s="22" customFormat="1" ht="13.8" x14ac:dyDescent="0.3"/>
    <row r="1356" s="22" customFormat="1" ht="13.8" x14ac:dyDescent="0.3"/>
    <row r="1357" s="22" customFormat="1" ht="13.8" x14ac:dyDescent="0.3"/>
    <row r="1358" s="22" customFormat="1" ht="13.8" x14ac:dyDescent="0.3"/>
    <row r="1359" s="22" customFormat="1" ht="13.8" x14ac:dyDescent="0.3"/>
    <row r="1360" s="22" customFormat="1" ht="13.8" x14ac:dyDescent="0.3"/>
    <row r="1361" s="22" customFormat="1" ht="13.8" x14ac:dyDescent="0.3"/>
    <row r="1362" s="22" customFormat="1" ht="13.8" x14ac:dyDescent="0.3"/>
    <row r="1363" s="22" customFormat="1" ht="13.8" x14ac:dyDescent="0.3"/>
    <row r="1364" s="22" customFormat="1" ht="13.8" x14ac:dyDescent="0.3"/>
    <row r="1365" s="22" customFormat="1" ht="13.8" x14ac:dyDescent="0.3"/>
    <row r="1366" s="22" customFormat="1" ht="13.8" x14ac:dyDescent="0.3"/>
    <row r="1367" s="22" customFormat="1" ht="13.8" x14ac:dyDescent="0.3"/>
    <row r="1368" s="22" customFormat="1" ht="13.8" x14ac:dyDescent="0.3"/>
    <row r="1369" s="22" customFormat="1" ht="13.8" x14ac:dyDescent="0.3"/>
    <row r="1370" s="22" customFormat="1" ht="13.8" x14ac:dyDescent="0.3"/>
    <row r="1371" s="22" customFormat="1" ht="13.8" x14ac:dyDescent="0.3"/>
    <row r="1372" s="22" customFormat="1" ht="13.8" x14ac:dyDescent="0.3"/>
    <row r="1373" s="22" customFormat="1" ht="13.8" x14ac:dyDescent="0.3"/>
    <row r="1374" s="22" customFormat="1" ht="13.8" x14ac:dyDescent="0.3"/>
    <row r="1375" s="22" customFormat="1" ht="13.8" x14ac:dyDescent="0.3"/>
    <row r="1376" s="22" customFormat="1" ht="13.8" x14ac:dyDescent="0.3"/>
    <row r="1377" s="22" customFormat="1" ht="13.8" x14ac:dyDescent="0.3"/>
    <row r="1378" s="22" customFormat="1" ht="13.8" x14ac:dyDescent="0.3"/>
    <row r="1379" s="22" customFormat="1" ht="13.8" x14ac:dyDescent="0.3"/>
    <row r="1380" s="22" customFormat="1" ht="13.8" x14ac:dyDescent="0.3"/>
    <row r="1381" s="22" customFormat="1" ht="13.8" x14ac:dyDescent="0.3"/>
    <row r="1382" s="22" customFormat="1" ht="13.8" x14ac:dyDescent="0.3"/>
    <row r="1383" s="22" customFormat="1" ht="13.8" x14ac:dyDescent="0.3"/>
    <row r="1384" s="22" customFormat="1" ht="13.8" x14ac:dyDescent="0.3"/>
    <row r="1385" s="22" customFormat="1" ht="13.8" x14ac:dyDescent="0.3"/>
    <row r="1386" s="22" customFormat="1" ht="13.8" x14ac:dyDescent="0.3"/>
    <row r="1387" s="22" customFormat="1" ht="13.8" x14ac:dyDescent="0.3"/>
    <row r="1388" s="22" customFormat="1" ht="13.8" x14ac:dyDescent="0.3"/>
    <row r="1389" s="22" customFormat="1" ht="13.8" x14ac:dyDescent="0.3"/>
    <row r="1390" s="22" customFormat="1" ht="13.8" x14ac:dyDescent="0.3"/>
    <row r="1391" s="22" customFormat="1" ht="13.8" x14ac:dyDescent="0.3"/>
    <row r="1392" s="22" customFormat="1" ht="13.8" x14ac:dyDescent="0.3"/>
    <row r="1393" s="22" customFormat="1" ht="13.8" x14ac:dyDescent="0.3"/>
    <row r="1394" s="22" customFormat="1" ht="13.8" x14ac:dyDescent="0.3"/>
    <row r="1395" s="22" customFormat="1" ht="13.8" x14ac:dyDescent="0.3"/>
    <row r="1396" s="22" customFormat="1" ht="13.8" x14ac:dyDescent="0.3"/>
    <row r="1397" s="22" customFormat="1" ht="13.8" x14ac:dyDescent="0.3"/>
    <row r="1398" s="22" customFormat="1" ht="13.8" x14ac:dyDescent="0.3"/>
    <row r="1399" s="22" customFormat="1" ht="13.8" x14ac:dyDescent="0.3"/>
    <row r="1400" s="22" customFormat="1" ht="13.8" x14ac:dyDescent="0.3"/>
    <row r="1401" s="22" customFormat="1" ht="13.8" x14ac:dyDescent="0.3"/>
    <row r="1402" s="22" customFormat="1" ht="13.8" x14ac:dyDescent="0.3"/>
    <row r="1403" s="22" customFormat="1" ht="13.8" x14ac:dyDescent="0.3"/>
    <row r="1404" s="22" customFormat="1" ht="13.8" x14ac:dyDescent="0.3"/>
    <row r="1405" s="22" customFormat="1" ht="13.8" x14ac:dyDescent="0.3"/>
    <row r="1406" s="22" customFormat="1" ht="13.8" x14ac:dyDescent="0.3"/>
    <row r="1407" s="22" customFormat="1" ht="13.8" x14ac:dyDescent="0.3"/>
    <row r="1408" s="22" customFormat="1" ht="13.8" x14ac:dyDescent="0.3"/>
    <row r="1409" s="22" customFormat="1" ht="13.8" x14ac:dyDescent="0.3"/>
    <row r="1410" s="22" customFormat="1" ht="13.8" x14ac:dyDescent="0.3"/>
    <row r="1411" s="22" customFormat="1" ht="13.8" x14ac:dyDescent="0.3"/>
    <row r="1412" s="22" customFormat="1" ht="13.8" x14ac:dyDescent="0.3"/>
    <row r="1413" s="22" customFormat="1" ht="13.8" x14ac:dyDescent="0.3"/>
    <row r="1414" s="22" customFormat="1" ht="13.8" x14ac:dyDescent="0.3"/>
    <row r="1415" s="22" customFormat="1" ht="13.8" x14ac:dyDescent="0.3"/>
    <row r="1416" s="22" customFormat="1" ht="13.8" x14ac:dyDescent="0.3"/>
    <row r="1417" s="22" customFormat="1" ht="13.8" x14ac:dyDescent="0.3"/>
    <row r="1418" s="22" customFormat="1" ht="13.8" x14ac:dyDescent="0.3"/>
    <row r="1419" s="22" customFormat="1" ht="13.8" x14ac:dyDescent="0.3"/>
    <row r="1420" s="22" customFormat="1" ht="13.8" x14ac:dyDescent="0.3"/>
    <row r="1421" s="22" customFormat="1" ht="13.8" x14ac:dyDescent="0.3"/>
    <row r="1422" s="22" customFormat="1" ht="13.8" x14ac:dyDescent="0.3"/>
    <row r="1423" s="22" customFormat="1" ht="13.8" x14ac:dyDescent="0.3"/>
    <row r="1424" s="22" customFormat="1" ht="13.8" x14ac:dyDescent="0.3"/>
    <row r="1425" s="22" customFormat="1" ht="13.8" x14ac:dyDescent="0.3"/>
    <row r="1426" s="22" customFormat="1" ht="13.8" x14ac:dyDescent="0.3"/>
    <row r="1427" s="22" customFormat="1" ht="13.8" x14ac:dyDescent="0.3"/>
    <row r="1428" s="22" customFormat="1" ht="13.8" x14ac:dyDescent="0.3"/>
    <row r="1429" s="22" customFormat="1" ht="13.8" x14ac:dyDescent="0.3"/>
    <row r="1430" s="22" customFormat="1" ht="13.8" x14ac:dyDescent="0.3"/>
    <row r="1431" s="22" customFormat="1" ht="13.8" x14ac:dyDescent="0.3"/>
    <row r="1432" s="22" customFormat="1" ht="13.8" x14ac:dyDescent="0.3"/>
    <row r="1433" s="22" customFormat="1" ht="13.8" x14ac:dyDescent="0.3"/>
    <row r="1434" s="22" customFormat="1" ht="13.8" x14ac:dyDescent="0.3"/>
    <row r="1435" s="22" customFormat="1" ht="13.8" x14ac:dyDescent="0.3"/>
    <row r="1436" s="22" customFormat="1" ht="13.8" x14ac:dyDescent="0.3"/>
    <row r="1437" s="22" customFormat="1" ht="13.8" x14ac:dyDescent="0.3"/>
    <row r="1438" s="22" customFormat="1" ht="13.8" x14ac:dyDescent="0.3"/>
    <row r="1439" s="22" customFormat="1" ht="13.8" x14ac:dyDescent="0.3"/>
    <row r="1440" s="22" customFormat="1" ht="13.8" x14ac:dyDescent="0.3"/>
    <row r="1441" s="22" customFormat="1" ht="13.8" x14ac:dyDescent="0.3"/>
    <row r="1442" s="22" customFormat="1" ht="13.8" x14ac:dyDescent="0.3"/>
    <row r="1443" s="22" customFormat="1" ht="13.8" x14ac:dyDescent="0.3"/>
    <row r="1444" s="22" customFormat="1" ht="13.8" x14ac:dyDescent="0.3"/>
    <row r="1445" s="22" customFormat="1" ht="13.8" x14ac:dyDescent="0.3"/>
    <row r="1446" s="22" customFormat="1" ht="13.8" x14ac:dyDescent="0.3"/>
    <row r="1447" s="22" customFormat="1" ht="13.8" x14ac:dyDescent="0.3"/>
    <row r="1448" s="22" customFormat="1" ht="13.8" x14ac:dyDescent="0.3"/>
    <row r="1449" s="22" customFormat="1" ht="13.8" x14ac:dyDescent="0.3"/>
    <row r="1450" s="22" customFormat="1" ht="13.8" x14ac:dyDescent="0.3"/>
    <row r="1451" s="22" customFormat="1" ht="13.8" x14ac:dyDescent="0.3"/>
    <row r="1452" s="22" customFormat="1" ht="13.8" x14ac:dyDescent="0.3"/>
    <row r="1453" s="22" customFormat="1" ht="13.8" x14ac:dyDescent="0.3"/>
    <row r="1454" s="22" customFormat="1" ht="13.8" x14ac:dyDescent="0.3"/>
    <row r="1455" s="22" customFormat="1" ht="13.8" x14ac:dyDescent="0.3"/>
    <row r="1456" s="22" customFormat="1" ht="13.8" x14ac:dyDescent="0.3"/>
    <row r="1457" s="22" customFormat="1" ht="13.8" x14ac:dyDescent="0.3"/>
    <row r="1458" s="22" customFormat="1" ht="13.8" x14ac:dyDescent="0.3"/>
    <row r="1459" s="22" customFormat="1" ht="13.8" x14ac:dyDescent="0.3"/>
    <row r="1460" s="22" customFormat="1" ht="13.8" x14ac:dyDescent="0.3"/>
    <row r="1461" s="22" customFormat="1" ht="13.8" x14ac:dyDescent="0.3"/>
    <row r="1462" s="22" customFormat="1" ht="13.8" x14ac:dyDescent="0.3"/>
    <row r="1463" s="22" customFormat="1" ht="13.8" x14ac:dyDescent="0.3"/>
    <row r="1464" s="22" customFormat="1" ht="13.8" x14ac:dyDescent="0.3"/>
    <row r="1465" s="22" customFormat="1" ht="13.8" x14ac:dyDescent="0.3"/>
    <row r="1466" s="22" customFormat="1" ht="13.8" x14ac:dyDescent="0.3"/>
    <row r="1467" s="22" customFormat="1" ht="13.8" x14ac:dyDescent="0.3"/>
    <row r="1468" s="22" customFormat="1" ht="13.8" x14ac:dyDescent="0.3"/>
    <row r="1469" s="22" customFormat="1" ht="13.8" x14ac:dyDescent="0.3"/>
    <row r="1470" s="22" customFormat="1" ht="13.8" x14ac:dyDescent="0.3"/>
    <row r="1471" s="22" customFormat="1" ht="13.8" x14ac:dyDescent="0.3"/>
    <row r="1472" s="22" customFormat="1" ht="13.8" x14ac:dyDescent="0.3"/>
    <row r="1473" s="22" customFormat="1" ht="13.8" x14ac:dyDescent="0.3"/>
    <row r="1474" s="22" customFormat="1" ht="13.8" x14ac:dyDescent="0.3"/>
    <row r="1475" s="22" customFormat="1" ht="13.8" x14ac:dyDescent="0.3"/>
    <row r="1476" s="22" customFormat="1" ht="13.8" x14ac:dyDescent="0.3"/>
    <row r="1477" s="22" customFormat="1" ht="13.8" x14ac:dyDescent="0.3"/>
    <row r="1478" s="22" customFormat="1" ht="13.8" x14ac:dyDescent="0.3"/>
    <row r="1479" s="22" customFormat="1" ht="13.8" x14ac:dyDescent="0.3"/>
    <row r="1480" s="22" customFormat="1" ht="13.8" x14ac:dyDescent="0.3"/>
    <row r="1481" s="22" customFormat="1" ht="13.8" x14ac:dyDescent="0.3"/>
    <row r="1482" s="22" customFormat="1" ht="13.8" x14ac:dyDescent="0.3"/>
    <row r="1483" s="22" customFormat="1" ht="13.8" x14ac:dyDescent="0.3"/>
    <row r="1484" s="22" customFormat="1" ht="13.8" x14ac:dyDescent="0.3"/>
    <row r="1485" s="22" customFormat="1" ht="13.8" x14ac:dyDescent="0.3"/>
    <row r="1486" s="22" customFormat="1" ht="13.8" x14ac:dyDescent="0.3"/>
    <row r="1487" s="22" customFormat="1" ht="13.8" x14ac:dyDescent="0.3"/>
    <row r="1488" s="22" customFormat="1" ht="13.8" x14ac:dyDescent="0.3"/>
    <row r="1489" s="22" customFormat="1" ht="13.8" x14ac:dyDescent="0.3"/>
    <row r="1490" s="22" customFormat="1" ht="13.8" x14ac:dyDescent="0.3"/>
    <row r="1491" s="22" customFormat="1" ht="13.8" x14ac:dyDescent="0.3"/>
    <row r="1492" s="22" customFormat="1" ht="13.8" x14ac:dyDescent="0.3"/>
    <row r="1493" s="22" customFormat="1" ht="13.8" x14ac:dyDescent="0.3"/>
    <row r="1494" s="22" customFormat="1" ht="13.8" x14ac:dyDescent="0.3"/>
    <row r="1495" s="22" customFormat="1" ht="13.8" x14ac:dyDescent="0.3"/>
    <row r="1496" s="22" customFormat="1" ht="13.8" x14ac:dyDescent="0.3"/>
    <row r="1497" s="22" customFormat="1" ht="13.8" x14ac:dyDescent="0.3"/>
    <row r="1498" s="22" customFormat="1" ht="13.8" x14ac:dyDescent="0.3"/>
    <row r="1499" s="22" customFormat="1" ht="13.8" x14ac:dyDescent="0.3"/>
    <row r="1500" s="22" customFormat="1" ht="13.8" x14ac:dyDescent="0.3"/>
    <row r="1501" s="22" customFormat="1" ht="13.8" x14ac:dyDescent="0.3"/>
    <row r="1502" s="22" customFormat="1" ht="13.8" x14ac:dyDescent="0.3"/>
    <row r="1503" s="22" customFormat="1" ht="13.8" x14ac:dyDescent="0.3"/>
    <row r="1504" s="22" customFormat="1" ht="13.8" x14ac:dyDescent="0.3"/>
    <row r="1505" s="22" customFormat="1" ht="13.8" x14ac:dyDescent="0.3"/>
    <row r="1506" s="22" customFormat="1" ht="13.8" x14ac:dyDescent="0.3"/>
    <row r="1507" s="22" customFormat="1" ht="13.8" x14ac:dyDescent="0.3"/>
    <row r="1508" s="22" customFormat="1" ht="13.8" x14ac:dyDescent="0.3"/>
    <row r="1509" s="22" customFormat="1" ht="13.8" x14ac:dyDescent="0.3"/>
    <row r="1510" s="22" customFormat="1" ht="13.8" x14ac:dyDescent="0.3"/>
    <row r="1511" s="22" customFormat="1" ht="13.8" x14ac:dyDescent="0.3"/>
    <row r="1512" s="22" customFormat="1" ht="13.8" x14ac:dyDescent="0.3"/>
    <row r="1513" s="22" customFormat="1" ht="13.8" x14ac:dyDescent="0.3"/>
    <row r="1514" s="22" customFormat="1" ht="13.8" x14ac:dyDescent="0.3"/>
    <row r="1515" s="22" customFormat="1" ht="13.8" x14ac:dyDescent="0.3"/>
    <row r="1516" s="22" customFormat="1" ht="13.8" x14ac:dyDescent="0.3"/>
    <row r="1517" s="22" customFormat="1" ht="13.8" x14ac:dyDescent="0.3"/>
    <row r="1518" s="22" customFormat="1" ht="13.8" x14ac:dyDescent="0.3"/>
    <row r="1519" s="22" customFormat="1" ht="13.8" x14ac:dyDescent="0.3"/>
    <row r="1520" s="22" customFormat="1" ht="13.8" x14ac:dyDescent="0.3"/>
    <row r="1521" s="22" customFormat="1" ht="13.8" x14ac:dyDescent="0.3"/>
    <row r="1522" s="22" customFormat="1" ht="13.8" x14ac:dyDescent="0.3"/>
    <row r="1523" s="22" customFormat="1" ht="13.8" x14ac:dyDescent="0.3"/>
    <row r="1524" s="22" customFormat="1" ht="13.8" x14ac:dyDescent="0.3"/>
    <row r="1525" s="22" customFormat="1" ht="13.8" x14ac:dyDescent="0.3"/>
    <row r="1526" s="22" customFormat="1" ht="13.8" x14ac:dyDescent="0.3"/>
    <row r="1527" s="22" customFormat="1" ht="13.8" x14ac:dyDescent="0.3"/>
    <row r="1528" s="22" customFormat="1" ht="13.8" x14ac:dyDescent="0.3"/>
    <row r="1529" s="22" customFormat="1" ht="13.8" x14ac:dyDescent="0.3"/>
    <row r="1530" s="22" customFormat="1" ht="13.8" x14ac:dyDescent="0.3"/>
    <row r="1531" s="22" customFormat="1" ht="13.8" x14ac:dyDescent="0.3"/>
    <row r="1532" s="22" customFormat="1" ht="13.8" x14ac:dyDescent="0.3"/>
    <row r="1533" s="22" customFormat="1" ht="13.8" x14ac:dyDescent="0.3"/>
    <row r="1534" s="22" customFormat="1" ht="13.8" x14ac:dyDescent="0.3"/>
    <row r="1535" s="22" customFormat="1" ht="13.8" x14ac:dyDescent="0.3"/>
    <row r="1536" s="22" customFormat="1" ht="13.8" x14ac:dyDescent="0.3"/>
    <row r="1537" s="22" customFormat="1" ht="13.8" x14ac:dyDescent="0.3"/>
    <row r="1538" s="22" customFormat="1" ht="13.8" x14ac:dyDescent="0.3"/>
    <row r="1539" s="22" customFormat="1" ht="13.8" x14ac:dyDescent="0.3"/>
    <row r="1540" s="22" customFormat="1" ht="13.8" x14ac:dyDescent="0.3"/>
    <row r="1541" s="22" customFormat="1" ht="13.8" x14ac:dyDescent="0.3"/>
    <row r="1542" s="22" customFormat="1" ht="13.8" x14ac:dyDescent="0.3"/>
    <row r="1543" s="22" customFormat="1" ht="13.8" x14ac:dyDescent="0.3"/>
    <row r="1544" s="22" customFormat="1" ht="13.8" x14ac:dyDescent="0.3"/>
    <row r="1545" s="22" customFormat="1" ht="13.8" x14ac:dyDescent="0.3"/>
    <row r="1546" s="22" customFormat="1" ht="13.8" x14ac:dyDescent="0.3"/>
    <row r="1547" s="22" customFormat="1" ht="13.8" x14ac:dyDescent="0.3"/>
    <row r="1548" s="22" customFormat="1" ht="13.8" x14ac:dyDescent="0.3"/>
    <row r="1549" s="22" customFormat="1" ht="13.8" x14ac:dyDescent="0.3"/>
    <row r="1550" s="22" customFormat="1" ht="13.8" x14ac:dyDescent="0.3"/>
    <row r="1551" s="22" customFormat="1" ht="13.8" x14ac:dyDescent="0.3"/>
    <row r="1552" s="22" customFormat="1" ht="13.8" x14ac:dyDescent="0.3"/>
    <row r="1553" s="22" customFormat="1" ht="13.8" x14ac:dyDescent="0.3"/>
    <row r="1554" s="22" customFormat="1" ht="13.8" x14ac:dyDescent="0.3"/>
    <row r="1555" s="22" customFormat="1" ht="13.8" x14ac:dyDescent="0.3"/>
    <row r="1556" s="22" customFormat="1" ht="13.8" x14ac:dyDescent="0.3"/>
    <row r="1557" s="22" customFormat="1" ht="13.8" x14ac:dyDescent="0.3"/>
    <row r="1558" s="22" customFormat="1" ht="13.8" x14ac:dyDescent="0.3"/>
    <row r="1559" s="22" customFormat="1" ht="13.8" x14ac:dyDescent="0.3"/>
    <row r="1560" s="22" customFormat="1" ht="13.8" x14ac:dyDescent="0.3"/>
    <row r="1561" s="22" customFormat="1" ht="13.8" x14ac:dyDescent="0.3"/>
    <row r="1562" s="22" customFormat="1" ht="13.8" x14ac:dyDescent="0.3"/>
    <row r="1563" s="22" customFormat="1" ht="13.8" x14ac:dyDescent="0.3"/>
    <row r="1564" s="22" customFormat="1" ht="13.8" x14ac:dyDescent="0.3"/>
    <row r="1565" s="22" customFormat="1" ht="13.8" x14ac:dyDescent="0.3"/>
    <row r="1566" s="22" customFormat="1" ht="13.8" x14ac:dyDescent="0.3"/>
    <row r="1567" s="22" customFormat="1" ht="13.8" x14ac:dyDescent="0.3"/>
    <row r="1568" s="22" customFormat="1" ht="13.8" x14ac:dyDescent="0.3"/>
    <row r="1569" s="22" customFormat="1" ht="13.8" x14ac:dyDescent="0.3"/>
    <row r="1570" s="22" customFormat="1" ht="13.8" x14ac:dyDescent="0.3"/>
    <row r="1571" s="22" customFormat="1" ht="13.8" x14ac:dyDescent="0.3"/>
    <row r="1572" s="22" customFormat="1" ht="13.8" x14ac:dyDescent="0.3"/>
    <row r="1573" s="22" customFormat="1" ht="13.8" x14ac:dyDescent="0.3"/>
    <row r="1574" s="22" customFormat="1" ht="13.8" x14ac:dyDescent="0.3"/>
    <row r="1575" s="22" customFormat="1" ht="13.8" x14ac:dyDescent="0.3"/>
    <row r="1576" s="22" customFormat="1" ht="13.8" x14ac:dyDescent="0.3"/>
    <row r="1577" s="22" customFormat="1" ht="13.8" x14ac:dyDescent="0.3"/>
    <row r="1578" s="22" customFormat="1" ht="13.8" x14ac:dyDescent="0.3"/>
    <row r="1579" s="22" customFormat="1" ht="13.8" x14ac:dyDescent="0.3"/>
    <row r="1580" s="22" customFormat="1" ht="13.8" x14ac:dyDescent="0.3"/>
    <row r="1581" s="22" customFormat="1" ht="13.8" x14ac:dyDescent="0.3"/>
    <row r="1582" s="22" customFormat="1" ht="13.8" x14ac:dyDescent="0.3"/>
    <row r="1583" s="22" customFormat="1" ht="13.8" x14ac:dyDescent="0.3"/>
    <row r="1584" s="22" customFormat="1" ht="13.8" x14ac:dyDescent="0.3"/>
    <row r="1585" s="22" customFormat="1" ht="13.8" x14ac:dyDescent="0.3"/>
    <row r="1586" s="22" customFormat="1" ht="13.8" x14ac:dyDescent="0.3"/>
    <row r="1587" s="22" customFormat="1" ht="13.8" x14ac:dyDescent="0.3"/>
    <row r="1588" s="22" customFormat="1" ht="13.8" x14ac:dyDescent="0.3"/>
    <row r="1589" s="22" customFormat="1" ht="13.8" x14ac:dyDescent="0.3"/>
    <row r="1590" s="22" customFormat="1" ht="13.8" x14ac:dyDescent="0.3"/>
    <row r="1591" s="22" customFormat="1" ht="13.8" x14ac:dyDescent="0.3"/>
    <row r="1592" s="22" customFormat="1" ht="13.8" x14ac:dyDescent="0.3"/>
    <row r="1593" s="22" customFormat="1" ht="13.8" x14ac:dyDescent="0.3"/>
    <row r="1594" s="22" customFormat="1" ht="13.8" x14ac:dyDescent="0.3"/>
    <row r="1595" s="22" customFormat="1" ht="13.8" x14ac:dyDescent="0.3"/>
    <row r="1596" s="22" customFormat="1" ht="13.8" x14ac:dyDescent="0.3"/>
    <row r="1597" s="22" customFormat="1" ht="13.8" x14ac:dyDescent="0.3"/>
    <row r="1598" s="22" customFormat="1" ht="13.8" x14ac:dyDescent="0.3"/>
    <row r="1599" s="22" customFormat="1" ht="13.8" x14ac:dyDescent="0.3"/>
    <row r="1600" s="22" customFormat="1" ht="13.8" x14ac:dyDescent="0.3"/>
    <row r="1601" s="22" customFormat="1" ht="13.8" x14ac:dyDescent="0.3"/>
    <row r="1602" s="22" customFormat="1" ht="13.8" x14ac:dyDescent="0.3"/>
    <row r="1603" s="22" customFormat="1" ht="13.8" x14ac:dyDescent="0.3"/>
    <row r="1604" s="22" customFormat="1" ht="13.8" x14ac:dyDescent="0.3"/>
    <row r="1605" s="22" customFormat="1" ht="13.8" x14ac:dyDescent="0.3"/>
    <row r="1606" s="22" customFormat="1" ht="13.8" x14ac:dyDescent="0.3"/>
    <row r="1607" s="22" customFormat="1" ht="13.8" x14ac:dyDescent="0.3"/>
    <row r="1608" s="22" customFormat="1" ht="13.8" x14ac:dyDescent="0.3"/>
    <row r="1609" s="22" customFormat="1" ht="13.8" x14ac:dyDescent="0.3"/>
    <row r="1610" s="22" customFormat="1" ht="13.8" x14ac:dyDescent="0.3"/>
    <row r="1611" s="22" customFormat="1" ht="13.8" x14ac:dyDescent="0.3"/>
    <row r="1612" s="22" customFormat="1" ht="13.8" x14ac:dyDescent="0.3"/>
    <row r="1613" s="22" customFormat="1" ht="13.8" x14ac:dyDescent="0.3"/>
    <row r="1614" s="22" customFormat="1" ht="13.8" x14ac:dyDescent="0.3"/>
    <row r="1615" s="22" customFormat="1" ht="13.8" x14ac:dyDescent="0.3"/>
    <row r="1616" s="22" customFormat="1" ht="13.8" x14ac:dyDescent="0.3"/>
    <row r="1617" s="22" customFormat="1" ht="13.8" x14ac:dyDescent="0.3"/>
    <row r="1618" s="22" customFormat="1" ht="13.8" x14ac:dyDescent="0.3"/>
    <row r="1619" s="22" customFormat="1" ht="13.8" x14ac:dyDescent="0.3"/>
    <row r="1620" s="22" customFormat="1" ht="13.8" x14ac:dyDescent="0.3"/>
    <row r="1621" s="22" customFormat="1" ht="13.8" x14ac:dyDescent="0.3"/>
    <row r="1622" s="22" customFormat="1" ht="13.8" x14ac:dyDescent="0.3"/>
    <row r="1623" s="22" customFormat="1" ht="13.8" x14ac:dyDescent="0.3"/>
    <row r="1624" s="22" customFormat="1" ht="13.8" x14ac:dyDescent="0.3"/>
    <row r="1625" s="22" customFormat="1" ht="13.8" x14ac:dyDescent="0.3"/>
    <row r="1626" s="22" customFormat="1" ht="13.8" x14ac:dyDescent="0.3"/>
    <row r="1627" s="22" customFormat="1" ht="13.8" x14ac:dyDescent="0.3"/>
    <row r="1628" s="22" customFormat="1" ht="13.8" x14ac:dyDescent="0.3"/>
    <row r="1629" s="22" customFormat="1" ht="13.8" x14ac:dyDescent="0.3"/>
    <row r="1630" s="22" customFormat="1" ht="13.8" x14ac:dyDescent="0.3"/>
    <row r="1631" s="22" customFormat="1" ht="13.8" x14ac:dyDescent="0.3"/>
    <row r="1632" s="22" customFormat="1" ht="13.8" x14ac:dyDescent="0.3"/>
    <row r="1633" s="22" customFormat="1" ht="13.8" x14ac:dyDescent="0.3"/>
    <row r="1634" s="22" customFormat="1" ht="13.8" x14ac:dyDescent="0.3"/>
    <row r="1635" s="22" customFormat="1" ht="13.8" x14ac:dyDescent="0.3"/>
    <row r="1636" s="22" customFormat="1" ht="13.8" x14ac:dyDescent="0.3"/>
    <row r="1637" s="22" customFormat="1" ht="13.8" x14ac:dyDescent="0.3"/>
    <row r="1638" s="22" customFormat="1" ht="13.8" x14ac:dyDescent="0.3"/>
    <row r="1639" s="22" customFormat="1" ht="13.8" x14ac:dyDescent="0.3"/>
    <row r="1640" s="22" customFormat="1" ht="13.8" x14ac:dyDescent="0.3"/>
    <row r="1641" s="22" customFormat="1" ht="13.8" x14ac:dyDescent="0.3"/>
    <row r="1642" s="22" customFormat="1" ht="13.8" x14ac:dyDescent="0.3"/>
    <row r="1643" s="22" customFormat="1" ht="13.8" x14ac:dyDescent="0.3"/>
    <row r="1644" s="22" customFormat="1" ht="13.8" x14ac:dyDescent="0.3"/>
    <row r="1645" s="22" customFormat="1" ht="13.8" x14ac:dyDescent="0.3"/>
    <row r="1646" s="22" customFormat="1" ht="13.8" x14ac:dyDescent="0.3"/>
    <row r="1647" s="22" customFormat="1" ht="13.8" x14ac:dyDescent="0.3"/>
    <row r="1648" s="22" customFormat="1" ht="13.8" x14ac:dyDescent="0.3"/>
    <row r="1649" s="22" customFormat="1" ht="13.8" x14ac:dyDescent="0.3"/>
    <row r="1650" s="22" customFormat="1" ht="13.8" x14ac:dyDescent="0.3"/>
    <row r="1651" s="22" customFormat="1" ht="13.8" x14ac:dyDescent="0.3"/>
    <row r="1652" s="22" customFormat="1" ht="13.8" x14ac:dyDescent="0.3"/>
    <row r="1653" s="22" customFormat="1" ht="13.8" x14ac:dyDescent="0.3"/>
    <row r="1654" s="22" customFormat="1" ht="13.8" x14ac:dyDescent="0.3"/>
    <row r="1655" s="22" customFormat="1" ht="13.8" x14ac:dyDescent="0.3"/>
    <row r="1656" s="22" customFormat="1" ht="13.8" x14ac:dyDescent="0.3"/>
    <row r="1657" s="22" customFormat="1" ht="13.8" x14ac:dyDescent="0.3"/>
    <row r="1658" s="22" customFormat="1" ht="13.8" x14ac:dyDescent="0.3"/>
    <row r="1659" s="22" customFormat="1" ht="13.8" x14ac:dyDescent="0.3"/>
    <row r="1660" s="22" customFormat="1" ht="13.8" x14ac:dyDescent="0.3"/>
    <row r="1661" s="22" customFormat="1" ht="13.8" x14ac:dyDescent="0.3"/>
    <row r="1662" s="22" customFormat="1" ht="13.8" x14ac:dyDescent="0.3"/>
    <row r="1663" s="22" customFormat="1" ht="13.8" x14ac:dyDescent="0.3"/>
    <row r="1664" s="22" customFormat="1" ht="13.8" x14ac:dyDescent="0.3"/>
    <row r="1665" s="22" customFormat="1" ht="13.8" x14ac:dyDescent="0.3"/>
    <row r="1666" s="22" customFormat="1" ht="13.8" x14ac:dyDescent="0.3"/>
    <row r="1667" s="22" customFormat="1" ht="13.8" x14ac:dyDescent="0.3"/>
    <row r="1668" s="22" customFormat="1" ht="13.8" x14ac:dyDescent="0.3"/>
    <row r="1669" s="22" customFormat="1" ht="13.8" x14ac:dyDescent="0.3"/>
    <row r="1670" s="22" customFormat="1" ht="13.8" x14ac:dyDescent="0.3"/>
    <row r="1671" s="22" customFormat="1" ht="13.8" x14ac:dyDescent="0.3"/>
    <row r="1672" s="22" customFormat="1" ht="13.8" x14ac:dyDescent="0.3"/>
    <row r="1673" s="22" customFormat="1" ht="13.8" x14ac:dyDescent="0.3"/>
    <row r="1674" s="22" customFormat="1" ht="13.8" x14ac:dyDescent="0.3"/>
    <row r="1675" s="22" customFormat="1" ht="13.8" x14ac:dyDescent="0.3"/>
    <row r="1676" s="22" customFormat="1" ht="13.8" x14ac:dyDescent="0.3"/>
    <row r="1677" s="22" customFormat="1" ht="13.8" x14ac:dyDescent="0.3"/>
    <row r="1678" s="22" customFormat="1" ht="13.8" x14ac:dyDescent="0.3"/>
    <row r="1679" s="22" customFormat="1" ht="13.8" x14ac:dyDescent="0.3"/>
    <row r="1680" s="22" customFormat="1" ht="13.8" x14ac:dyDescent="0.3"/>
    <row r="1681" s="22" customFormat="1" ht="13.8" x14ac:dyDescent="0.3"/>
    <row r="1682" s="22" customFormat="1" ht="13.8" x14ac:dyDescent="0.3"/>
    <row r="1683" s="22" customFormat="1" ht="13.8" x14ac:dyDescent="0.3"/>
    <row r="1684" s="22" customFormat="1" ht="13.8" x14ac:dyDescent="0.3"/>
    <row r="1685" s="22" customFormat="1" ht="13.8" x14ac:dyDescent="0.3"/>
    <row r="1686" s="22" customFormat="1" ht="13.8" x14ac:dyDescent="0.3"/>
    <row r="1687" s="22" customFormat="1" ht="13.8" x14ac:dyDescent="0.3"/>
    <row r="1688" s="22" customFormat="1" ht="13.8" x14ac:dyDescent="0.3"/>
    <row r="1689" s="22" customFormat="1" ht="13.8" x14ac:dyDescent="0.3"/>
    <row r="1690" s="22" customFormat="1" ht="13.8" x14ac:dyDescent="0.3"/>
    <row r="1691" s="22" customFormat="1" ht="13.8" x14ac:dyDescent="0.3"/>
    <row r="1692" s="22" customFormat="1" ht="13.8" x14ac:dyDescent="0.3"/>
    <row r="1693" s="22" customFormat="1" ht="13.8" x14ac:dyDescent="0.3"/>
    <row r="1694" s="22" customFormat="1" ht="13.8" x14ac:dyDescent="0.3"/>
    <row r="1695" s="22" customFormat="1" ht="13.8" x14ac:dyDescent="0.3"/>
    <row r="1696" s="22" customFormat="1" ht="13.8" x14ac:dyDescent="0.3"/>
    <row r="1697" s="22" customFormat="1" ht="13.8" x14ac:dyDescent="0.3"/>
    <row r="1698" s="22" customFormat="1" ht="13.8" x14ac:dyDescent="0.3"/>
    <row r="1699" s="22" customFormat="1" ht="13.8" x14ac:dyDescent="0.3"/>
    <row r="1700" s="22" customFormat="1" ht="13.8" x14ac:dyDescent="0.3"/>
    <row r="1701" s="22" customFormat="1" ht="13.8" x14ac:dyDescent="0.3"/>
    <row r="1702" s="22" customFormat="1" ht="13.8" x14ac:dyDescent="0.3"/>
    <row r="1703" s="22" customFormat="1" ht="13.8" x14ac:dyDescent="0.3"/>
    <row r="1704" s="22" customFormat="1" ht="13.8" x14ac:dyDescent="0.3"/>
    <row r="1705" s="22" customFormat="1" ht="13.8" x14ac:dyDescent="0.3"/>
    <row r="1706" s="22" customFormat="1" ht="13.8" x14ac:dyDescent="0.3"/>
    <row r="1707" s="22" customFormat="1" ht="13.8" x14ac:dyDescent="0.3"/>
    <row r="1708" s="22" customFormat="1" ht="13.8" x14ac:dyDescent="0.3"/>
    <row r="1709" s="22" customFormat="1" ht="13.8" x14ac:dyDescent="0.3"/>
    <row r="1710" s="22" customFormat="1" ht="13.8" x14ac:dyDescent="0.3"/>
    <row r="1711" s="22" customFormat="1" ht="13.8" x14ac:dyDescent="0.3"/>
    <row r="1712" s="22" customFormat="1" ht="13.8" x14ac:dyDescent="0.3"/>
    <row r="1713" s="22" customFormat="1" ht="13.8" x14ac:dyDescent="0.3"/>
    <row r="1714" s="22" customFormat="1" ht="13.8" x14ac:dyDescent="0.3"/>
    <row r="1715" s="22" customFormat="1" ht="13.8" x14ac:dyDescent="0.3"/>
    <row r="1716" s="22" customFormat="1" ht="13.8" x14ac:dyDescent="0.3"/>
    <row r="1717" s="22" customFormat="1" ht="13.8" x14ac:dyDescent="0.3"/>
    <row r="1718" s="22" customFormat="1" ht="13.8" x14ac:dyDescent="0.3"/>
    <row r="1719" s="22" customFormat="1" ht="13.8" x14ac:dyDescent="0.3"/>
    <row r="1720" s="22" customFormat="1" ht="13.8" x14ac:dyDescent="0.3"/>
    <row r="1721" s="22" customFormat="1" ht="13.8" x14ac:dyDescent="0.3"/>
    <row r="1722" s="22" customFormat="1" ht="13.8" x14ac:dyDescent="0.3"/>
    <row r="1723" s="22" customFormat="1" ht="13.8" x14ac:dyDescent="0.3"/>
    <row r="1724" s="22" customFormat="1" ht="13.8" x14ac:dyDescent="0.3"/>
    <row r="1725" s="22" customFormat="1" ht="13.8" x14ac:dyDescent="0.3"/>
    <row r="1726" s="22" customFormat="1" ht="13.8" x14ac:dyDescent="0.3"/>
    <row r="1727" s="22" customFormat="1" ht="13.8" x14ac:dyDescent="0.3"/>
    <row r="1728" s="22" customFormat="1" ht="13.8" x14ac:dyDescent="0.3"/>
    <row r="1729" s="22" customFormat="1" ht="13.8" x14ac:dyDescent="0.3"/>
    <row r="1730" s="22" customFormat="1" ht="13.8" x14ac:dyDescent="0.3"/>
    <row r="1731" s="22" customFormat="1" ht="13.8" x14ac:dyDescent="0.3"/>
    <row r="1732" s="22" customFormat="1" ht="13.8" x14ac:dyDescent="0.3"/>
    <row r="1733" s="22" customFormat="1" ht="13.8" x14ac:dyDescent="0.3"/>
    <row r="1734" s="22" customFormat="1" ht="13.8" x14ac:dyDescent="0.3"/>
    <row r="1735" s="22" customFormat="1" ht="13.8" x14ac:dyDescent="0.3"/>
    <row r="1736" s="22" customFormat="1" ht="13.8" x14ac:dyDescent="0.3"/>
    <row r="1737" s="22" customFormat="1" ht="13.8" x14ac:dyDescent="0.3"/>
    <row r="1738" s="22" customFormat="1" ht="13.8" x14ac:dyDescent="0.3"/>
    <row r="1739" s="22" customFormat="1" ht="13.8" x14ac:dyDescent="0.3"/>
    <row r="1740" s="22" customFormat="1" ht="13.8" x14ac:dyDescent="0.3"/>
    <row r="1741" s="22" customFormat="1" ht="13.8" x14ac:dyDescent="0.3"/>
    <row r="1742" s="22" customFormat="1" ht="13.8" x14ac:dyDescent="0.3"/>
    <row r="1743" s="22" customFormat="1" ht="13.8" x14ac:dyDescent="0.3"/>
    <row r="1744" s="22" customFormat="1" ht="13.8" x14ac:dyDescent="0.3"/>
    <row r="1745" s="22" customFormat="1" ht="13.8" x14ac:dyDescent="0.3"/>
    <row r="1746" s="22" customFormat="1" ht="13.8" x14ac:dyDescent="0.3"/>
    <row r="1747" s="22" customFormat="1" ht="13.8" x14ac:dyDescent="0.3"/>
    <row r="1748" s="22" customFormat="1" ht="13.8" x14ac:dyDescent="0.3"/>
    <row r="1749" s="22" customFormat="1" ht="13.8" x14ac:dyDescent="0.3"/>
    <row r="1750" s="22" customFormat="1" ht="13.8" x14ac:dyDescent="0.3"/>
    <row r="1751" s="22" customFormat="1" ht="13.8" x14ac:dyDescent="0.3"/>
    <row r="1752" s="22" customFormat="1" ht="13.8" x14ac:dyDescent="0.3"/>
    <row r="1753" s="22" customFormat="1" ht="13.8" x14ac:dyDescent="0.3"/>
    <row r="1754" s="22" customFormat="1" ht="13.8" x14ac:dyDescent="0.3"/>
    <row r="1755" s="22" customFormat="1" ht="13.8" x14ac:dyDescent="0.3"/>
    <row r="1756" s="22" customFormat="1" ht="13.8" x14ac:dyDescent="0.3"/>
    <row r="1757" s="22" customFormat="1" ht="13.8" x14ac:dyDescent="0.3"/>
    <row r="1758" s="22" customFormat="1" ht="13.8" x14ac:dyDescent="0.3"/>
    <row r="1759" s="22" customFormat="1" ht="13.8" x14ac:dyDescent="0.3"/>
    <row r="1760" s="22" customFormat="1" ht="13.8" x14ac:dyDescent="0.3"/>
    <row r="1761" s="22" customFormat="1" ht="13.8" x14ac:dyDescent="0.3"/>
    <row r="1762" s="22" customFormat="1" ht="13.8" x14ac:dyDescent="0.3"/>
    <row r="1763" s="22" customFormat="1" ht="13.8" x14ac:dyDescent="0.3"/>
    <row r="1764" s="22" customFormat="1" ht="13.8" x14ac:dyDescent="0.3"/>
    <row r="1765" s="22" customFormat="1" ht="13.8" x14ac:dyDescent="0.3"/>
    <row r="1766" s="22" customFormat="1" ht="13.8" x14ac:dyDescent="0.3"/>
    <row r="1767" s="22" customFormat="1" ht="13.8" x14ac:dyDescent="0.3"/>
    <row r="1768" s="22" customFormat="1" ht="13.8" x14ac:dyDescent="0.3"/>
    <row r="1769" s="22" customFormat="1" ht="13.8" x14ac:dyDescent="0.3"/>
    <row r="1770" s="22" customFormat="1" ht="13.8" x14ac:dyDescent="0.3"/>
    <row r="1771" s="22" customFormat="1" ht="13.8" x14ac:dyDescent="0.3"/>
    <row r="1772" s="22" customFormat="1" ht="13.8" x14ac:dyDescent="0.3"/>
    <row r="1773" s="22" customFormat="1" ht="13.8" x14ac:dyDescent="0.3"/>
    <row r="1774" s="22" customFormat="1" ht="13.8" x14ac:dyDescent="0.3"/>
    <row r="1775" s="22" customFormat="1" ht="13.8" x14ac:dyDescent="0.3"/>
    <row r="1776" s="22" customFormat="1" ht="13.8" x14ac:dyDescent="0.3"/>
    <row r="1777" s="22" customFormat="1" ht="13.8" x14ac:dyDescent="0.3"/>
    <row r="1778" s="22" customFormat="1" ht="13.8" x14ac:dyDescent="0.3"/>
    <row r="1779" s="22" customFormat="1" ht="13.8" x14ac:dyDescent="0.3"/>
    <row r="1780" s="22" customFormat="1" ht="13.8" x14ac:dyDescent="0.3"/>
    <row r="1781" s="22" customFormat="1" ht="13.8" x14ac:dyDescent="0.3"/>
    <row r="1782" s="22" customFormat="1" ht="13.8" x14ac:dyDescent="0.3"/>
    <row r="1783" s="22" customFormat="1" ht="13.8" x14ac:dyDescent="0.3"/>
    <row r="1784" s="22" customFormat="1" ht="13.8" x14ac:dyDescent="0.3"/>
    <row r="1785" s="22" customFormat="1" ht="13.8" x14ac:dyDescent="0.3"/>
    <row r="1786" s="22" customFormat="1" ht="13.8" x14ac:dyDescent="0.3"/>
    <row r="1787" s="22" customFormat="1" ht="13.8" x14ac:dyDescent="0.3"/>
    <row r="1788" s="22" customFormat="1" ht="13.8" x14ac:dyDescent="0.3"/>
    <row r="1789" s="22" customFormat="1" ht="13.8" x14ac:dyDescent="0.3"/>
    <row r="1790" s="22" customFormat="1" ht="13.8" x14ac:dyDescent="0.3"/>
    <row r="1791" s="22" customFormat="1" ht="13.8" x14ac:dyDescent="0.3"/>
    <row r="1792" s="22" customFormat="1" ht="13.8" x14ac:dyDescent="0.3"/>
    <row r="1793" s="22" customFormat="1" ht="13.8" x14ac:dyDescent="0.3"/>
    <row r="1794" s="22" customFormat="1" ht="13.8" x14ac:dyDescent="0.3"/>
    <row r="1795" s="22" customFormat="1" ht="13.8" x14ac:dyDescent="0.3"/>
    <row r="1796" s="22" customFormat="1" ht="13.8" x14ac:dyDescent="0.3"/>
    <row r="1797" s="22" customFormat="1" ht="13.8" x14ac:dyDescent="0.3"/>
    <row r="1798" s="22" customFormat="1" ht="13.8" x14ac:dyDescent="0.3"/>
    <row r="1799" s="22" customFormat="1" ht="13.8" x14ac:dyDescent="0.3"/>
    <row r="1800" s="22" customFormat="1" ht="13.8" x14ac:dyDescent="0.3"/>
    <row r="1801" s="22" customFormat="1" ht="13.8" x14ac:dyDescent="0.3"/>
    <row r="1802" s="22" customFormat="1" ht="13.8" x14ac:dyDescent="0.3"/>
    <row r="1803" s="22" customFormat="1" ht="13.8" x14ac:dyDescent="0.3"/>
    <row r="1804" s="22" customFormat="1" ht="13.8" x14ac:dyDescent="0.3"/>
    <row r="1805" s="22" customFormat="1" ht="13.8" x14ac:dyDescent="0.3"/>
    <row r="1806" s="22" customFormat="1" ht="13.8" x14ac:dyDescent="0.3"/>
    <row r="1807" s="22" customFormat="1" ht="13.8" x14ac:dyDescent="0.3"/>
    <row r="1808" s="22" customFormat="1" ht="13.8" x14ac:dyDescent="0.3"/>
    <row r="1809" s="22" customFormat="1" ht="13.8" x14ac:dyDescent="0.3"/>
    <row r="1810" s="22" customFormat="1" ht="13.8" x14ac:dyDescent="0.3"/>
    <row r="1811" s="22" customFormat="1" ht="13.8" x14ac:dyDescent="0.3"/>
    <row r="1812" s="22" customFormat="1" ht="13.8" x14ac:dyDescent="0.3"/>
    <row r="1813" s="22" customFormat="1" ht="13.8" x14ac:dyDescent="0.3"/>
    <row r="1814" s="22" customFormat="1" ht="13.8" x14ac:dyDescent="0.3"/>
    <row r="1815" s="22" customFormat="1" ht="13.8" x14ac:dyDescent="0.3"/>
    <row r="1816" s="22" customFormat="1" ht="13.8" x14ac:dyDescent="0.3"/>
    <row r="1817" s="22" customFormat="1" ht="13.8" x14ac:dyDescent="0.3"/>
    <row r="1818" s="22" customFormat="1" ht="13.8" x14ac:dyDescent="0.3"/>
    <row r="1819" s="22" customFormat="1" ht="13.8" x14ac:dyDescent="0.3"/>
    <row r="1820" s="22" customFormat="1" ht="13.8" x14ac:dyDescent="0.3"/>
    <row r="1821" s="22" customFormat="1" ht="13.8" x14ac:dyDescent="0.3"/>
    <row r="1822" s="22" customFormat="1" ht="13.8" x14ac:dyDescent="0.3"/>
    <row r="1823" s="22" customFormat="1" ht="13.8" x14ac:dyDescent="0.3"/>
    <row r="1824" s="22" customFormat="1" ht="13.8" x14ac:dyDescent="0.3"/>
    <row r="1825" s="22" customFormat="1" ht="13.8" x14ac:dyDescent="0.3"/>
    <row r="1826" s="22" customFormat="1" ht="13.8" x14ac:dyDescent="0.3"/>
    <row r="1827" s="22" customFormat="1" ht="13.8" x14ac:dyDescent="0.3"/>
    <row r="1828" s="22" customFormat="1" ht="13.8" x14ac:dyDescent="0.3"/>
    <row r="1829" s="22" customFormat="1" ht="13.8" x14ac:dyDescent="0.3"/>
    <row r="1830" s="22" customFormat="1" ht="13.8" x14ac:dyDescent="0.3"/>
    <row r="1831" s="22" customFormat="1" ht="13.8" x14ac:dyDescent="0.3"/>
    <row r="1832" s="22" customFormat="1" ht="13.8" x14ac:dyDescent="0.3"/>
    <row r="1833" s="22" customFormat="1" ht="13.8" x14ac:dyDescent="0.3"/>
    <row r="1834" s="22" customFormat="1" ht="13.8" x14ac:dyDescent="0.3"/>
    <row r="1835" s="22" customFormat="1" ht="13.8" x14ac:dyDescent="0.3"/>
    <row r="1836" s="22" customFormat="1" ht="13.8" x14ac:dyDescent="0.3"/>
    <row r="1837" s="22" customFormat="1" ht="13.8" x14ac:dyDescent="0.3"/>
    <row r="1838" s="22" customFormat="1" ht="13.8" x14ac:dyDescent="0.3"/>
    <row r="1839" s="22" customFormat="1" ht="13.8" x14ac:dyDescent="0.3"/>
    <row r="1840" s="22" customFormat="1" ht="13.8" x14ac:dyDescent="0.3"/>
    <row r="1841" s="22" customFormat="1" ht="13.8" x14ac:dyDescent="0.3"/>
    <row r="1842" s="22" customFormat="1" ht="13.8" x14ac:dyDescent="0.3"/>
    <row r="1843" s="22" customFormat="1" ht="13.8" x14ac:dyDescent="0.3"/>
    <row r="1844" s="22" customFormat="1" ht="13.8" x14ac:dyDescent="0.3"/>
    <row r="1845" s="22" customFormat="1" ht="13.8" x14ac:dyDescent="0.3"/>
    <row r="1846" s="22" customFormat="1" ht="13.8" x14ac:dyDescent="0.3"/>
    <row r="1847" s="22" customFormat="1" ht="13.8" x14ac:dyDescent="0.3"/>
    <row r="1848" s="22" customFormat="1" ht="13.8" x14ac:dyDescent="0.3"/>
    <row r="1849" s="22" customFormat="1" ht="13.8" x14ac:dyDescent="0.3"/>
    <row r="1850" s="22" customFormat="1" ht="13.8" x14ac:dyDescent="0.3"/>
    <row r="1851" s="22" customFormat="1" ht="13.8" x14ac:dyDescent="0.3"/>
    <row r="1852" s="22" customFormat="1" ht="13.8" x14ac:dyDescent="0.3"/>
    <row r="1853" s="22" customFormat="1" ht="13.8" x14ac:dyDescent="0.3"/>
    <row r="1854" s="22" customFormat="1" ht="13.8" x14ac:dyDescent="0.3"/>
    <row r="1855" s="22" customFormat="1" ht="13.8" x14ac:dyDescent="0.3"/>
    <row r="1856" s="22" customFormat="1" ht="13.8" x14ac:dyDescent="0.3"/>
    <row r="1857" s="22" customFormat="1" ht="13.8" x14ac:dyDescent="0.3"/>
    <row r="1858" s="22" customFormat="1" ht="13.8" x14ac:dyDescent="0.3"/>
    <row r="1859" s="22" customFormat="1" ht="13.8" x14ac:dyDescent="0.3"/>
    <row r="1860" s="22" customFormat="1" ht="13.8" x14ac:dyDescent="0.3"/>
    <row r="1861" s="22" customFormat="1" ht="13.8" x14ac:dyDescent="0.3"/>
    <row r="1862" s="22" customFormat="1" ht="13.8" x14ac:dyDescent="0.3"/>
    <row r="1863" s="22" customFormat="1" ht="13.8" x14ac:dyDescent="0.3"/>
    <row r="1864" s="22" customFormat="1" ht="13.8" x14ac:dyDescent="0.3"/>
    <row r="1865" s="22" customFormat="1" ht="13.8" x14ac:dyDescent="0.3"/>
    <row r="1866" s="22" customFormat="1" ht="13.8" x14ac:dyDescent="0.3"/>
    <row r="1867" s="22" customFormat="1" ht="13.8" x14ac:dyDescent="0.3"/>
    <row r="1868" s="22" customFormat="1" ht="13.8" x14ac:dyDescent="0.3"/>
    <row r="1869" s="22" customFormat="1" ht="13.8" x14ac:dyDescent="0.3"/>
    <row r="1870" s="22" customFormat="1" ht="13.8" x14ac:dyDescent="0.3"/>
    <row r="1871" s="22" customFormat="1" ht="13.8" x14ac:dyDescent="0.3"/>
    <row r="1872" s="22" customFormat="1" ht="13.8" x14ac:dyDescent="0.3"/>
    <row r="1873" s="22" customFormat="1" ht="13.8" x14ac:dyDescent="0.3"/>
    <row r="1874" s="22" customFormat="1" ht="13.8" x14ac:dyDescent="0.3"/>
    <row r="1875" s="22" customFormat="1" ht="13.8" x14ac:dyDescent="0.3"/>
    <row r="1876" s="22" customFormat="1" ht="13.8" x14ac:dyDescent="0.3"/>
    <row r="1877" s="22" customFormat="1" ht="13.8" x14ac:dyDescent="0.3"/>
    <row r="1878" s="22" customFormat="1" ht="13.8" x14ac:dyDescent="0.3"/>
    <row r="1879" s="22" customFormat="1" ht="13.8" x14ac:dyDescent="0.3"/>
    <row r="1880" s="22" customFormat="1" ht="13.8" x14ac:dyDescent="0.3"/>
    <row r="1881" s="22" customFormat="1" ht="13.8" x14ac:dyDescent="0.3"/>
    <row r="1882" s="22" customFormat="1" ht="13.8" x14ac:dyDescent="0.3"/>
    <row r="1883" s="22" customFormat="1" ht="13.8" x14ac:dyDescent="0.3"/>
    <row r="1884" s="22" customFormat="1" ht="13.8" x14ac:dyDescent="0.3"/>
    <row r="1885" s="22" customFormat="1" ht="13.8" x14ac:dyDescent="0.3"/>
    <row r="1886" s="22" customFormat="1" ht="13.8" x14ac:dyDescent="0.3"/>
    <row r="1887" s="22" customFormat="1" ht="13.8" x14ac:dyDescent="0.3"/>
    <row r="1888" s="22" customFormat="1" ht="13.8" x14ac:dyDescent="0.3"/>
    <row r="1889" s="22" customFormat="1" ht="13.8" x14ac:dyDescent="0.3"/>
    <row r="1890" s="22" customFormat="1" ht="13.8" x14ac:dyDescent="0.3"/>
    <row r="1891" s="22" customFormat="1" ht="13.8" x14ac:dyDescent="0.3"/>
    <row r="1892" s="22" customFormat="1" ht="13.8" x14ac:dyDescent="0.3"/>
    <row r="1893" s="22" customFormat="1" ht="13.8" x14ac:dyDescent="0.3"/>
    <row r="1894" s="22" customFormat="1" ht="13.8" x14ac:dyDescent="0.3"/>
    <row r="1895" s="22" customFormat="1" ht="13.8" x14ac:dyDescent="0.3"/>
    <row r="1896" s="22" customFormat="1" ht="13.8" x14ac:dyDescent="0.3"/>
    <row r="1897" s="22" customFormat="1" ht="13.8" x14ac:dyDescent="0.3"/>
    <row r="1898" s="22" customFormat="1" ht="13.8" x14ac:dyDescent="0.3"/>
    <row r="1899" s="22" customFormat="1" ht="13.8" x14ac:dyDescent="0.3"/>
    <row r="1900" s="22" customFormat="1" ht="13.8" x14ac:dyDescent="0.3"/>
    <row r="1901" s="22" customFormat="1" ht="13.8" x14ac:dyDescent="0.3"/>
    <row r="1902" s="22" customFormat="1" ht="13.8" x14ac:dyDescent="0.3"/>
    <row r="1903" s="22" customFormat="1" ht="13.8" x14ac:dyDescent="0.3"/>
    <row r="1904" s="22" customFormat="1" ht="13.8" x14ac:dyDescent="0.3"/>
    <row r="1905" s="22" customFormat="1" ht="13.8" x14ac:dyDescent="0.3"/>
    <row r="1906" s="22" customFormat="1" ht="13.8" x14ac:dyDescent="0.3"/>
    <row r="1907" s="22" customFormat="1" ht="13.8" x14ac:dyDescent="0.3"/>
    <row r="1908" s="22" customFormat="1" ht="13.8" x14ac:dyDescent="0.3"/>
    <row r="1909" s="22" customFormat="1" ht="13.8" x14ac:dyDescent="0.3"/>
    <row r="1910" s="22" customFormat="1" ht="13.8" x14ac:dyDescent="0.3"/>
    <row r="1911" s="22" customFormat="1" ht="13.8" x14ac:dyDescent="0.3"/>
    <row r="1912" s="22" customFormat="1" ht="13.8" x14ac:dyDescent="0.3"/>
    <row r="1913" s="22" customFormat="1" ht="13.8" x14ac:dyDescent="0.3"/>
    <row r="1914" s="22" customFormat="1" ht="13.8" x14ac:dyDescent="0.3"/>
    <row r="1915" s="22" customFormat="1" ht="13.8" x14ac:dyDescent="0.3"/>
    <row r="1916" s="22" customFormat="1" ht="13.8" x14ac:dyDescent="0.3"/>
    <row r="1917" s="22" customFormat="1" ht="13.8" x14ac:dyDescent="0.3"/>
    <row r="1918" s="22" customFormat="1" ht="13.8" x14ac:dyDescent="0.3"/>
    <row r="1919" s="22" customFormat="1" ht="13.8" x14ac:dyDescent="0.3"/>
    <row r="1920" s="22" customFormat="1" ht="13.8" x14ac:dyDescent="0.3"/>
    <row r="1921" s="22" customFormat="1" ht="13.8" x14ac:dyDescent="0.3"/>
    <row r="1922" s="22" customFormat="1" ht="13.8" x14ac:dyDescent="0.3"/>
    <row r="1923" s="22" customFormat="1" ht="13.8" x14ac:dyDescent="0.3"/>
    <row r="1924" s="22" customFormat="1" ht="13.8" x14ac:dyDescent="0.3"/>
    <row r="1925" s="22" customFormat="1" ht="13.8" x14ac:dyDescent="0.3"/>
    <row r="1926" s="22" customFormat="1" ht="13.8" x14ac:dyDescent="0.3"/>
    <row r="1927" s="22" customFormat="1" ht="13.8" x14ac:dyDescent="0.3"/>
    <row r="1928" s="22" customFormat="1" ht="13.8" x14ac:dyDescent="0.3"/>
    <row r="1929" s="22" customFormat="1" ht="13.8" x14ac:dyDescent="0.3"/>
    <row r="1930" s="22" customFormat="1" ht="13.8" x14ac:dyDescent="0.3"/>
    <row r="1931" s="22" customFormat="1" ht="13.8" x14ac:dyDescent="0.3"/>
    <row r="1932" s="22" customFormat="1" ht="13.8" x14ac:dyDescent="0.3"/>
    <row r="1933" s="22" customFormat="1" ht="13.8" x14ac:dyDescent="0.3"/>
    <row r="1934" s="22" customFormat="1" ht="13.8" x14ac:dyDescent="0.3"/>
    <row r="1935" s="22" customFormat="1" ht="13.8" x14ac:dyDescent="0.3"/>
    <row r="1936" s="22" customFormat="1" ht="13.8" x14ac:dyDescent="0.3"/>
    <row r="1937" s="22" customFormat="1" ht="13.8" x14ac:dyDescent="0.3"/>
    <row r="1938" s="22" customFormat="1" ht="13.8" x14ac:dyDescent="0.3"/>
    <row r="1939" s="22" customFormat="1" ht="13.8" x14ac:dyDescent="0.3"/>
    <row r="1940" s="22" customFormat="1" ht="13.8" x14ac:dyDescent="0.3"/>
    <row r="1941" s="22" customFormat="1" ht="13.8" x14ac:dyDescent="0.3"/>
    <row r="1942" s="22" customFormat="1" ht="13.8" x14ac:dyDescent="0.3"/>
    <row r="1943" s="22" customFormat="1" ht="13.8" x14ac:dyDescent="0.3"/>
    <row r="1944" s="22" customFormat="1" ht="13.8" x14ac:dyDescent="0.3"/>
    <row r="1945" s="22" customFormat="1" ht="13.8" x14ac:dyDescent="0.3"/>
    <row r="1946" s="22" customFormat="1" ht="13.8" x14ac:dyDescent="0.3"/>
    <row r="1947" s="22" customFormat="1" ht="13.8" x14ac:dyDescent="0.3"/>
    <row r="1948" s="22" customFormat="1" ht="13.8" x14ac:dyDescent="0.3"/>
    <row r="1949" s="22" customFormat="1" ht="13.8" x14ac:dyDescent="0.3"/>
    <row r="1950" s="22" customFormat="1" ht="13.8" x14ac:dyDescent="0.3"/>
    <row r="1951" s="22" customFormat="1" ht="13.8" x14ac:dyDescent="0.3"/>
    <row r="1952" s="22" customFormat="1" ht="13.8" x14ac:dyDescent="0.3"/>
    <row r="1953" s="22" customFormat="1" ht="13.8" x14ac:dyDescent="0.3"/>
    <row r="1954" s="22" customFormat="1" ht="13.8" x14ac:dyDescent="0.3"/>
    <row r="1955" s="22" customFormat="1" ht="13.8" x14ac:dyDescent="0.3"/>
    <row r="1956" s="22" customFormat="1" ht="13.8" x14ac:dyDescent="0.3"/>
    <row r="1957" s="22" customFormat="1" ht="13.8" x14ac:dyDescent="0.3"/>
    <row r="1958" s="22" customFormat="1" ht="13.8" x14ac:dyDescent="0.3"/>
    <row r="1959" s="22" customFormat="1" ht="13.8" x14ac:dyDescent="0.3"/>
    <row r="1960" s="22" customFormat="1" ht="13.8" x14ac:dyDescent="0.3"/>
    <row r="1961" s="22" customFormat="1" ht="13.8" x14ac:dyDescent="0.3"/>
    <row r="1962" s="22" customFormat="1" ht="13.8" x14ac:dyDescent="0.3"/>
    <row r="1963" s="22" customFormat="1" ht="13.8" x14ac:dyDescent="0.3"/>
    <row r="1964" s="22" customFormat="1" ht="13.8" x14ac:dyDescent="0.3"/>
    <row r="1965" s="22" customFormat="1" ht="13.8" x14ac:dyDescent="0.3"/>
    <row r="1966" s="22" customFormat="1" ht="13.8" x14ac:dyDescent="0.3"/>
    <row r="1967" s="22" customFormat="1" ht="13.8" x14ac:dyDescent="0.3"/>
    <row r="1968" s="22" customFormat="1" ht="13.8" x14ac:dyDescent="0.3"/>
    <row r="1969" s="22" customFormat="1" ht="13.8" x14ac:dyDescent="0.3"/>
    <row r="1970" s="22" customFormat="1" ht="13.8" x14ac:dyDescent="0.3"/>
    <row r="1971" s="22" customFormat="1" ht="13.8" x14ac:dyDescent="0.3"/>
    <row r="1972" s="22" customFormat="1" ht="13.8" x14ac:dyDescent="0.3"/>
    <row r="1973" s="22" customFormat="1" ht="13.8" x14ac:dyDescent="0.3"/>
    <row r="1974" s="22" customFormat="1" ht="13.8" x14ac:dyDescent="0.3"/>
    <row r="1975" s="22" customFormat="1" ht="13.8" x14ac:dyDescent="0.3"/>
    <row r="1976" s="22" customFormat="1" ht="13.8" x14ac:dyDescent="0.3"/>
    <row r="1977" s="22" customFormat="1" ht="13.8" x14ac:dyDescent="0.3"/>
    <row r="1978" s="22" customFormat="1" ht="13.8" x14ac:dyDescent="0.3"/>
    <row r="1979" s="22" customFormat="1" ht="13.8" x14ac:dyDescent="0.3"/>
    <row r="1980" s="22" customFormat="1" ht="13.8" x14ac:dyDescent="0.3"/>
    <row r="1981" s="22" customFormat="1" ht="13.8" x14ac:dyDescent="0.3"/>
    <row r="1982" s="22" customFormat="1" ht="13.8" x14ac:dyDescent="0.3"/>
    <row r="1983" s="22" customFormat="1" ht="13.8" x14ac:dyDescent="0.3"/>
    <row r="1984" s="22" customFormat="1" ht="13.8" x14ac:dyDescent="0.3"/>
    <row r="1985" s="22" customFormat="1" ht="13.8" x14ac:dyDescent="0.3"/>
    <row r="1986" s="22" customFormat="1" ht="13.8" x14ac:dyDescent="0.3"/>
    <row r="1987" s="22" customFormat="1" ht="13.8" x14ac:dyDescent="0.3"/>
    <row r="1988" s="22" customFormat="1" ht="13.8" x14ac:dyDescent="0.3"/>
    <row r="1989" s="22" customFormat="1" ht="13.8" x14ac:dyDescent="0.3"/>
    <row r="1990" s="22" customFormat="1" ht="13.8" x14ac:dyDescent="0.3"/>
    <row r="1991" s="22" customFormat="1" ht="13.8" x14ac:dyDescent="0.3"/>
    <row r="1992" s="22" customFormat="1" ht="13.8" x14ac:dyDescent="0.3"/>
    <row r="1993" s="22" customFormat="1" ht="13.8" x14ac:dyDescent="0.3"/>
    <row r="1994" s="22" customFormat="1" ht="13.8" x14ac:dyDescent="0.3"/>
    <row r="1995" s="22" customFormat="1" ht="13.8" x14ac:dyDescent="0.3"/>
    <row r="1996" s="22" customFormat="1" ht="13.8" x14ac:dyDescent="0.3"/>
    <row r="1997" s="22" customFormat="1" ht="13.8" x14ac:dyDescent="0.3"/>
    <row r="1998" s="22" customFormat="1" ht="13.8" x14ac:dyDescent="0.3"/>
    <row r="1999" s="22" customFormat="1" ht="13.8" x14ac:dyDescent="0.3"/>
    <row r="2000" s="22" customFormat="1" ht="13.8" x14ac:dyDescent="0.3"/>
    <row r="2001" s="22" customFormat="1" ht="13.8" x14ac:dyDescent="0.3"/>
    <row r="2002" s="22" customFormat="1" ht="13.8" x14ac:dyDescent="0.3"/>
    <row r="2003" s="22" customFormat="1" ht="13.8" x14ac:dyDescent="0.3"/>
    <row r="2004" s="22" customFormat="1" ht="13.8" x14ac:dyDescent="0.3"/>
    <row r="2005" s="22" customFormat="1" ht="13.8" x14ac:dyDescent="0.3"/>
    <row r="2006" s="22" customFormat="1" ht="13.8" x14ac:dyDescent="0.3"/>
    <row r="2007" s="22" customFormat="1" ht="13.8" x14ac:dyDescent="0.3"/>
    <row r="2008" s="22" customFormat="1" ht="13.8" x14ac:dyDescent="0.3"/>
    <row r="2009" s="22" customFormat="1" ht="13.8" x14ac:dyDescent="0.3"/>
    <row r="2010" s="22" customFormat="1" ht="13.8" x14ac:dyDescent="0.3"/>
    <row r="2011" s="22" customFormat="1" ht="13.8" x14ac:dyDescent="0.3"/>
    <row r="2012" s="22" customFormat="1" ht="13.8" x14ac:dyDescent="0.3"/>
    <row r="2013" s="22" customFormat="1" ht="13.8" x14ac:dyDescent="0.3"/>
    <row r="2014" s="22" customFormat="1" ht="13.8" x14ac:dyDescent="0.3"/>
    <row r="2015" s="22" customFormat="1" ht="13.8" x14ac:dyDescent="0.3"/>
    <row r="2016" s="22" customFormat="1" ht="13.8" x14ac:dyDescent="0.3"/>
    <row r="2017" s="22" customFormat="1" ht="13.8" x14ac:dyDescent="0.3"/>
    <row r="2018" s="22" customFormat="1" ht="13.8" x14ac:dyDescent="0.3"/>
    <row r="2019" s="22" customFormat="1" ht="13.8" x14ac:dyDescent="0.3"/>
    <row r="2020" s="22" customFormat="1" ht="13.8" x14ac:dyDescent="0.3"/>
    <row r="2021" s="22" customFormat="1" ht="13.8" x14ac:dyDescent="0.3"/>
    <row r="2022" s="22" customFormat="1" ht="13.8" x14ac:dyDescent="0.3"/>
    <row r="2023" s="22" customFormat="1" ht="13.8" x14ac:dyDescent="0.3"/>
    <row r="2024" s="22" customFormat="1" ht="13.8" x14ac:dyDescent="0.3"/>
    <row r="2025" s="22" customFormat="1" ht="13.8" x14ac:dyDescent="0.3"/>
    <row r="2026" s="22" customFormat="1" ht="13.8" x14ac:dyDescent="0.3"/>
    <row r="2027" s="22" customFormat="1" ht="13.8" x14ac:dyDescent="0.3"/>
    <row r="2028" s="22" customFormat="1" ht="13.8" x14ac:dyDescent="0.3"/>
    <row r="2029" s="22" customFormat="1" ht="13.8" x14ac:dyDescent="0.3"/>
    <row r="2030" s="22" customFormat="1" ht="13.8" x14ac:dyDescent="0.3"/>
    <row r="2031" s="22" customFormat="1" ht="13.8" x14ac:dyDescent="0.3"/>
    <row r="2032" s="22" customFormat="1" ht="13.8" x14ac:dyDescent="0.3"/>
    <row r="2033" s="22" customFormat="1" ht="13.8" x14ac:dyDescent="0.3"/>
    <row r="2034" s="22" customFormat="1" ht="13.8" x14ac:dyDescent="0.3"/>
    <row r="2035" s="22" customFormat="1" ht="13.8" x14ac:dyDescent="0.3"/>
    <row r="2036" s="22" customFormat="1" ht="13.8" x14ac:dyDescent="0.3"/>
    <row r="2037" s="22" customFormat="1" ht="13.8" x14ac:dyDescent="0.3"/>
    <row r="2038" s="22" customFormat="1" ht="13.8" x14ac:dyDescent="0.3"/>
    <row r="2039" s="22" customFormat="1" ht="13.8" x14ac:dyDescent="0.3"/>
    <row r="2040" s="22" customFormat="1" ht="13.8" x14ac:dyDescent="0.3"/>
    <row r="2041" s="22" customFormat="1" ht="13.8" x14ac:dyDescent="0.3"/>
    <row r="2042" s="22" customFormat="1" ht="13.8" x14ac:dyDescent="0.3"/>
    <row r="2043" s="22" customFormat="1" ht="13.8" x14ac:dyDescent="0.3"/>
    <row r="2044" s="22" customFormat="1" ht="13.8" x14ac:dyDescent="0.3"/>
    <row r="2045" s="22" customFormat="1" ht="13.8" x14ac:dyDescent="0.3"/>
    <row r="2046" s="22" customFormat="1" ht="13.8" x14ac:dyDescent="0.3"/>
    <row r="2047" s="22" customFormat="1" ht="13.8" x14ac:dyDescent="0.3"/>
    <row r="2048" s="22" customFormat="1" ht="13.8" x14ac:dyDescent="0.3"/>
    <row r="2049" s="22" customFormat="1" ht="13.8" x14ac:dyDescent="0.3"/>
    <row r="2050" s="22" customFormat="1" ht="13.8" x14ac:dyDescent="0.3"/>
    <row r="2051" s="22" customFormat="1" ht="13.8" x14ac:dyDescent="0.3"/>
    <row r="2052" s="22" customFormat="1" ht="13.8" x14ac:dyDescent="0.3"/>
    <row r="2053" s="22" customFormat="1" ht="13.8" x14ac:dyDescent="0.3"/>
    <row r="2054" s="22" customFormat="1" ht="13.8" x14ac:dyDescent="0.3"/>
    <row r="2055" s="22" customFormat="1" ht="13.8" x14ac:dyDescent="0.3"/>
    <row r="2056" s="22" customFormat="1" ht="13.8" x14ac:dyDescent="0.3"/>
    <row r="2057" s="22" customFormat="1" ht="13.8" x14ac:dyDescent="0.3"/>
    <row r="2058" s="22" customFormat="1" ht="13.8" x14ac:dyDescent="0.3"/>
    <row r="2059" s="22" customFormat="1" ht="13.8" x14ac:dyDescent="0.3"/>
    <row r="2060" s="22" customFormat="1" ht="13.8" x14ac:dyDescent="0.3"/>
    <row r="2061" s="22" customFormat="1" ht="13.8" x14ac:dyDescent="0.3"/>
    <row r="2062" s="22" customFormat="1" ht="13.8" x14ac:dyDescent="0.3"/>
    <row r="2063" s="22" customFormat="1" ht="13.8" x14ac:dyDescent="0.3"/>
    <row r="2064" s="22" customFormat="1" ht="13.8" x14ac:dyDescent="0.3"/>
    <row r="2065" s="22" customFormat="1" ht="13.8" x14ac:dyDescent="0.3"/>
    <row r="2066" s="22" customFormat="1" ht="13.8" x14ac:dyDescent="0.3"/>
    <row r="2067" s="22" customFormat="1" ht="13.8" x14ac:dyDescent="0.3"/>
    <row r="2068" s="22" customFormat="1" ht="13.8" x14ac:dyDescent="0.3"/>
    <row r="2069" s="22" customFormat="1" ht="13.8" x14ac:dyDescent="0.3"/>
    <row r="2070" s="22" customFormat="1" ht="13.8" x14ac:dyDescent="0.3"/>
    <row r="2071" s="22" customFormat="1" ht="13.8" x14ac:dyDescent="0.3"/>
    <row r="2072" s="22" customFormat="1" ht="13.8" x14ac:dyDescent="0.3"/>
    <row r="2073" s="22" customFormat="1" ht="13.8" x14ac:dyDescent="0.3"/>
    <row r="2074" s="22" customFormat="1" ht="13.8" x14ac:dyDescent="0.3"/>
    <row r="2075" s="22" customFormat="1" ht="13.8" x14ac:dyDescent="0.3"/>
    <row r="2076" s="22" customFormat="1" ht="13.8" x14ac:dyDescent="0.3"/>
    <row r="2077" s="22" customFormat="1" ht="13.8" x14ac:dyDescent="0.3"/>
    <row r="2078" s="22" customFormat="1" ht="13.8" x14ac:dyDescent="0.3"/>
    <row r="2079" s="22" customFormat="1" ht="13.8" x14ac:dyDescent="0.3"/>
    <row r="2080" s="22" customFormat="1" ht="13.8" x14ac:dyDescent="0.3"/>
    <row r="2081" s="22" customFormat="1" ht="13.8" x14ac:dyDescent="0.3"/>
    <row r="2082" s="22" customFormat="1" ht="13.8" x14ac:dyDescent="0.3"/>
    <row r="2083" s="22" customFormat="1" ht="13.8" x14ac:dyDescent="0.3"/>
    <row r="2084" s="22" customFormat="1" ht="13.8" x14ac:dyDescent="0.3"/>
    <row r="2085" s="22" customFormat="1" ht="13.8" x14ac:dyDescent="0.3"/>
    <row r="2086" s="22" customFormat="1" ht="13.8" x14ac:dyDescent="0.3"/>
    <row r="2087" s="22" customFormat="1" ht="13.8" x14ac:dyDescent="0.3"/>
    <row r="2088" s="22" customFormat="1" ht="13.8" x14ac:dyDescent="0.3"/>
    <row r="2089" s="22" customFormat="1" ht="13.8" x14ac:dyDescent="0.3"/>
    <row r="2090" s="22" customFormat="1" ht="13.8" x14ac:dyDescent="0.3"/>
    <row r="2091" s="22" customFormat="1" ht="13.8" x14ac:dyDescent="0.3"/>
    <row r="2092" s="22" customFormat="1" ht="13.8" x14ac:dyDescent="0.3"/>
    <row r="2093" s="22" customFormat="1" ht="13.8" x14ac:dyDescent="0.3"/>
    <row r="2094" s="22" customFormat="1" ht="13.8" x14ac:dyDescent="0.3"/>
    <row r="2095" s="22" customFormat="1" ht="13.8" x14ac:dyDescent="0.3"/>
    <row r="2096" s="22" customFormat="1" ht="13.8" x14ac:dyDescent="0.3"/>
    <row r="2097" s="22" customFormat="1" ht="13.8" x14ac:dyDescent="0.3"/>
    <row r="2098" s="22" customFormat="1" ht="13.8" x14ac:dyDescent="0.3"/>
    <row r="2099" s="22" customFormat="1" ht="13.8" x14ac:dyDescent="0.3"/>
    <row r="2100" s="22" customFormat="1" ht="13.8" x14ac:dyDescent="0.3"/>
    <row r="2101" s="22" customFormat="1" ht="13.8" x14ac:dyDescent="0.3"/>
    <row r="2102" s="22" customFormat="1" ht="13.8" x14ac:dyDescent="0.3"/>
    <row r="2103" s="22" customFormat="1" ht="13.8" x14ac:dyDescent="0.3"/>
    <row r="2104" s="22" customFormat="1" ht="13.8" x14ac:dyDescent="0.3"/>
    <row r="2105" s="22" customFormat="1" ht="13.8" x14ac:dyDescent="0.3"/>
    <row r="2106" s="22" customFormat="1" ht="13.8" x14ac:dyDescent="0.3"/>
    <row r="2107" s="22" customFormat="1" ht="13.8" x14ac:dyDescent="0.3"/>
    <row r="2108" s="22" customFormat="1" ht="13.8" x14ac:dyDescent="0.3"/>
    <row r="2109" s="22" customFormat="1" ht="13.8" x14ac:dyDescent="0.3"/>
    <row r="2110" s="22" customFormat="1" ht="13.8" x14ac:dyDescent="0.3"/>
    <row r="2111" s="22" customFormat="1" ht="13.8" x14ac:dyDescent="0.3"/>
    <row r="2112" s="22" customFormat="1" ht="13.8" x14ac:dyDescent="0.3"/>
    <row r="2113" s="22" customFormat="1" ht="13.8" x14ac:dyDescent="0.3"/>
    <row r="2114" s="22" customFormat="1" ht="13.8" x14ac:dyDescent="0.3"/>
    <row r="2115" s="22" customFormat="1" ht="13.8" x14ac:dyDescent="0.3"/>
    <row r="2116" s="22" customFormat="1" ht="13.8" x14ac:dyDescent="0.3"/>
    <row r="2117" s="22" customFormat="1" ht="13.8" x14ac:dyDescent="0.3"/>
    <row r="2118" s="22" customFormat="1" ht="13.8" x14ac:dyDescent="0.3"/>
    <row r="2119" s="22" customFormat="1" ht="13.8" x14ac:dyDescent="0.3"/>
    <row r="2120" s="22" customFormat="1" ht="13.8" x14ac:dyDescent="0.3"/>
    <row r="2121" s="22" customFormat="1" ht="13.8" x14ac:dyDescent="0.3"/>
    <row r="2122" s="22" customFormat="1" ht="13.8" x14ac:dyDescent="0.3"/>
    <row r="2123" s="22" customFormat="1" ht="13.8" x14ac:dyDescent="0.3"/>
    <row r="2124" s="22" customFormat="1" ht="13.8" x14ac:dyDescent="0.3"/>
    <row r="2125" s="22" customFormat="1" ht="13.8" x14ac:dyDescent="0.3"/>
    <row r="2126" s="22" customFormat="1" ht="13.8" x14ac:dyDescent="0.3"/>
    <row r="2127" s="22" customFormat="1" ht="13.8" x14ac:dyDescent="0.3"/>
    <row r="2128" s="22" customFormat="1" ht="13.8" x14ac:dyDescent="0.3"/>
    <row r="2129" s="22" customFormat="1" ht="13.8" x14ac:dyDescent="0.3"/>
    <row r="2130" s="22" customFormat="1" ht="13.8" x14ac:dyDescent="0.3"/>
    <row r="2131" s="22" customFormat="1" ht="13.8" x14ac:dyDescent="0.3"/>
    <row r="2132" s="22" customFormat="1" ht="13.8" x14ac:dyDescent="0.3"/>
    <row r="2133" s="22" customFormat="1" ht="13.8" x14ac:dyDescent="0.3"/>
    <row r="2134" s="22" customFormat="1" ht="13.8" x14ac:dyDescent="0.3"/>
    <row r="2135" s="22" customFormat="1" ht="13.8" x14ac:dyDescent="0.3"/>
    <row r="2136" s="22" customFormat="1" ht="13.8" x14ac:dyDescent="0.3"/>
    <row r="2137" s="22" customFormat="1" ht="13.8" x14ac:dyDescent="0.3"/>
    <row r="2138" s="22" customFormat="1" ht="13.8" x14ac:dyDescent="0.3"/>
    <row r="2139" s="22" customFormat="1" ht="13.8" x14ac:dyDescent="0.3"/>
    <row r="2140" s="22" customFormat="1" ht="13.8" x14ac:dyDescent="0.3"/>
    <row r="2141" s="22" customFormat="1" ht="13.8" x14ac:dyDescent="0.3"/>
    <row r="2142" s="22" customFormat="1" ht="13.8" x14ac:dyDescent="0.3"/>
    <row r="2143" s="22" customFormat="1" ht="13.8" x14ac:dyDescent="0.3"/>
    <row r="2144" s="22" customFormat="1" ht="13.8" x14ac:dyDescent="0.3"/>
    <row r="2145" s="22" customFormat="1" ht="13.8" x14ac:dyDescent="0.3"/>
    <row r="2146" s="22" customFormat="1" ht="13.8" x14ac:dyDescent="0.3"/>
    <row r="2147" s="22" customFormat="1" ht="13.8" x14ac:dyDescent="0.3"/>
    <row r="2148" s="22" customFormat="1" ht="13.8" x14ac:dyDescent="0.3"/>
    <row r="2149" s="22" customFormat="1" ht="13.8" x14ac:dyDescent="0.3"/>
    <row r="2150" s="22" customFormat="1" ht="13.8" x14ac:dyDescent="0.3"/>
    <row r="2151" s="22" customFormat="1" ht="13.8" x14ac:dyDescent="0.3"/>
    <row r="2152" s="22" customFormat="1" ht="13.8" x14ac:dyDescent="0.3"/>
    <row r="2153" s="22" customFormat="1" ht="13.8" x14ac:dyDescent="0.3"/>
    <row r="2154" s="22" customFormat="1" ht="13.8" x14ac:dyDescent="0.3"/>
    <row r="2155" s="22" customFormat="1" ht="13.8" x14ac:dyDescent="0.3"/>
    <row r="2156" s="22" customFormat="1" ht="13.8" x14ac:dyDescent="0.3"/>
    <row r="2157" s="22" customFormat="1" ht="13.8" x14ac:dyDescent="0.3"/>
    <row r="2158" s="22" customFormat="1" ht="13.8" x14ac:dyDescent="0.3"/>
    <row r="2159" s="22" customFormat="1" ht="13.8" x14ac:dyDescent="0.3"/>
    <row r="2160" s="22" customFormat="1" ht="13.8" x14ac:dyDescent="0.3"/>
    <row r="2161" s="22" customFormat="1" ht="13.8" x14ac:dyDescent="0.3"/>
    <row r="2162" s="22" customFormat="1" ht="13.8" x14ac:dyDescent="0.3"/>
    <row r="2163" s="22" customFormat="1" ht="13.8" x14ac:dyDescent="0.3"/>
    <row r="2164" s="22" customFormat="1" ht="13.8" x14ac:dyDescent="0.3"/>
    <row r="2165" s="22" customFormat="1" ht="13.8" x14ac:dyDescent="0.3"/>
    <row r="2166" s="22" customFormat="1" ht="13.8" x14ac:dyDescent="0.3"/>
    <row r="2167" s="22" customFormat="1" ht="13.8" x14ac:dyDescent="0.3"/>
    <row r="2168" s="22" customFormat="1" ht="13.8" x14ac:dyDescent="0.3"/>
    <row r="2169" s="22" customFormat="1" ht="13.8" x14ac:dyDescent="0.3"/>
    <row r="2170" s="22" customFormat="1" ht="13.8" x14ac:dyDescent="0.3"/>
    <row r="2171" s="22" customFormat="1" ht="13.8" x14ac:dyDescent="0.3"/>
    <row r="2172" s="22" customFormat="1" ht="13.8" x14ac:dyDescent="0.3"/>
    <row r="2173" s="22" customFormat="1" ht="13.8" x14ac:dyDescent="0.3"/>
    <row r="2174" s="22" customFormat="1" ht="13.8" x14ac:dyDescent="0.3"/>
    <row r="2175" s="22" customFormat="1" ht="13.8" x14ac:dyDescent="0.3"/>
    <row r="2176" s="22" customFormat="1" ht="13.8" x14ac:dyDescent="0.3"/>
    <row r="2177" s="22" customFormat="1" ht="13.8" x14ac:dyDescent="0.3"/>
    <row r="2178" s="22" customFormat="1" ht="13.8" x14ac:dyDescent="0.3"/>
    <row r="2179" s="22" customFormat="1" ht="13.8" x14ac:dyDescent="0.3"/>
    <row r="2180" s="22" customFormat="1" ht="13.8" x14ac:dyDescent="0.3"/>
    <row r="2181" s="22" customFormat="1" ht="13.8" x14ac:dyDescent="0.3"/>
    <row r="2182" s="22" customFormat="1" ht="13.8" x14ac:dyDescent="0.3"/>
    <row r="2183" s="22" customFormat="1" ht="13.8" x14ac:dyDescent="0.3"/>
    <row r="2184" s="22" customFormat="1" ht="13.8" x14ac:dyDescent="0.3"/>
    <row r="2185" s="22" customFormat="1" ht="13.8" x14ac:dyDescent="0.3"/>
    <row r="2186" s="22" customFormat="1" ht="13.8" x14ac:dyDescent="0.3"/>
    <row r="2187" s="22" customFormat="1" ht="13.8" x14ac:dyDescent="0.3"/>
    <row r="2188" s="22" customFormat="1" ht="13.8" x14ac:dyDescent="0.3"/>
    <row r="2189" s="22" customFormat="1" ht="13.8" x14ac:dyDescent="0.3"/>
    <row r="2190" s="22" customFormat="1" ht="13.8" x14ac:dyDescent="0.3"/>
    <row r="2191" s="22" customFormat="1" ht="13.8" x14ac:dyDescent="0.3"/>
    <row r="2192" s="22" customFormat="1" ht="13.8" x14ac:dyDescent="0.3"/>
    <row r="2193" s="22" customFormat="1" ht="13.8" x14ac:dyDescent="0.3"/>
    <row r="2194" s="22" customFormat="1" ht="13.8" x14ac:dyDescent="0.3"/>
    <row r="2195" s="22" customFormat="1" ht="13.8" x14ac:dyDescent="0.3"/>
    <row r="2196" s="22" customFormat="1" ht="13.8" x14ac:dyDescent="0.3"/>
    <row r="2197" s="22" customFormat="1" ht="13.8" x14ac:dyDescent="0.3"/>
    <row r="2198" s="22" customFormat="1" ht="13.8" x14ac:dyDescent="0.3"/>
    <row r="2199" s="22" customFormat="1" ht="13.8" x14ac:dyDescent="0.3"/>
    <row r="2200" s="22" customFormat="1" ht="13.8" x14ac:dyDescent="0.3"/>
    <row r="2201" s="22" customFormat="1" ht="13.8" x14ac:dyDescent="0.3"/>
    <row r="2202" s="22" customFormat="1" ht="13.8" x14ac:dyDescent="0.3"/>
    <row r="2203" s="22" customFormat="1" ht="13.8" x14ac:dyDescent="0.3"/>
    <row r="2204" s="22" customFormat="1" ht="13.8" x14ac:dyDescent="0.3"/>
    <row r="2205" s="22" customFormat="1" ht="13.8" x14ac:dyDescent="0.3"/>
    <row r="2206" s="22" customFormat="1" ht="13.8" x14ac:dyDescent="0.3"/>
    <row r="2207" s="22" customFormat="1" ht="13.8" x14ac:dyDescent="0.3"/>
    <row r="2208" s="22" customFormat="1" ht="13.8" x14ac:dyDescent="0.3"/>
    <row r="2209" s="22" customFormat="1" ht="13.8" x14ac:dyDescent="0.3"/>
    <row r="2210" s="22" customFormat="1" ht="13.8" x14ac:dyDescent="0.3"/>
    <row r="2211" s="22" customFormat="1" ht="13.8" x14ac:dyDescent="0.3"/>
    <row r="2212" s="22" customFormat="1" ht="13.8" x14ac:dyDescent="0.3"/>
    <row r="2213" s="22" customFormat="1" ht="13.8" x14ac:dyDescent="0.3"/>
    <row r="2214" s="22" customFormat="1" ht="13.8" x14ac:dyDescent="0.3"/>
    <row r="2215" s="22" customFormat="1" ht="13.8" x14ac:dyDescent="0.3"/>
    <row r="2216" s="22" customFormat="1" ht="13.8" x14ac:dyDescent="0.3"/>
    <row r="2217" s="22" customFormat="1" ht="13.8" x14ac:dyDescent="0.3"/>
    <row r="2218" s="22" customFormat="1" ht="13.8" x14ac:dyDescent="0.3"/>
    <row r="2219" s="22" customFormat="1" ht="13.8" x14ac:dyDescent="0.3"/>
    <row r="2220" s="22" customFormat="1" ht="13.8" x14ac:dyDescent="0.3"/>
    <row r="2221" s="22" customFormat="1" ht="13.8" x14ac:dyDescent="0.3"/>
    <row r="2222" s="22" customFormat="1" ht="13.8" x14ac:dyDescent="0.3"/>
    <row r="2223" s="22" customFormat="1" ht="13.8" x14ac:dyDescent="0.3"/>
    <row r="2224" s="22" customFormat="1" ht="13.8" x14ac:dyDescent="0.3"/>
    <row r="2225" s="22" customFormat="1" ht="13.8" x14ac:dyDescent="0.3"/>
    <row r="2226" s="22" customFormat="1" ht="13.8" x14ac:dyDescent="0.3"/>
    <row r="2227" s="22" customFormat="1" ht="13.8" x14ac:dyDescent="0.3"/>
    <row r="2228" s="22" customFormat="1" ht="13.8" x14ac:dyDescent="0.3"/>
    <row r="2229" s="22" customFormat="1" ht="13.8" x14ac:dyDescent="0.3"/>
    <row r="2230" s="22" customFormat="1" ht="13.8" x14ac:dyDescent="0.3"/>
    <row r="2231" s="22" customFormat="1" ht="13.8" x14ac:dyDescent="0.3"/>
    <row r="2232" s="22" customFormat="1" ht="13.8" x14ac:dyDescent="0.3"/>
    <row r="2233" s="22" customFormat="1" ht="13.8" x14ac:dyDescent="0.3"/>
    <row r="2234" s="22" customFormat="1" ht="13.8" x14ac:dyDescent="0.3"/>
    <row r="2235" s="22" customFormat="1" ht="13.8" x14ac:dyDescent="0.3"/>
    <row r="2236" s="22" customFormat="1" ht="13.8" x14ac:dyDescent="0.3"/>
    <row r="2237" s="22" customFormat="1" ht="13.8" x14ac:dyDescent="0.3"/>
    <row r="2238" s="22" customFormat="1" ht="13.8" x14ac:dyDescent="0.3"/>
    <row r="2239" s="22" customFormat="1" ht="13.8" x14ac:dyDescent="0.3"/>
    <row r="2240" s="22" customFormat="1" ht="13.8" x14ac:dyDescent="0.3"/>
    <row r="2241" s="22" customFormat="1" ht="13.8" x14ac:dyDescent="0.3"/>
    <row r="2242" s="22" customFormat="1" ht="13.8" x14ac:dyDescent="0.3"/>
    <row r="2243" s="22" customFormat="1" ht="13.8" x14ac:dyDescent="0.3"/>
    <row r="2244" s="22" customFormat="1" ht="13.8" x14ac:dyDescent="0.3"/>
    <row r="2245" s="22" customFormat="1" ht="13.8" x14ac:dyDescent="0.3"/>
    <row r="2246" s="22" customFormat="1" ht="13.8" x14ac:dyDescent="0.3"/>
    <row r="2247" s="22" customFormat="1" ht="13.8" x14ac:dyDescent="0.3"/>
    <row r="2248" s="22" customFormat="1" ht="13.8" x14ac:dyDescent="0.3"/>
    <row r="2249" s="22" customFormat="1" ht="13.8" x14ac:dyDescent="0.3"/>
    <row r="2250" s="22" customFormat="1" ht="13.8" x14ac:dyDescent="0.3"/>
    <row r="2251" s="22" customFormat="1" ht="13.8" x14ac:dyDescent="0.3"/>
    <row r="2252" s="22" customFormat="1" ht="13.8" x14ac:dyDescent="0.3"/>
    <row r="2253" s="22" customFormat="1" ht="13.8" x14ac:dyDescent="0.3"/>
    <row r="2254" s="22" customFormat="1" ht="13.8" x14ac:dyDescent="0.3"/>
    <row r="2255" s="22" customFormat="1" ht="13.8" x14ac:dyDescent="0.3"/>
    <row r="2256" s="22" customFormat="1" ht="13.8" x14ac:dyDescent="0.3"/>
    <row r="2257" s="22" customFormat="1" ht="13.8" x14ac:dyDescent="0.3"/>
    <row r="2258" s="22" customFormat="1" ht="13.8" x14ac:dyDescent="0.3"/>
    <row r="2259" s="22" customFormat="1" ht="13.8" x14ac:dyDescent="0.3"/>
    <row r="2260" s="22" customFormat="1" ht="13.8" x14ac:dyDescent="0.3"/>
    <row r="2261" s="22" customFormat="1" ht="13.8" x14ac:dyDescent="0.3"/>
    <row r="2262" s="22" customFormat="1" ht="13.8" x14ac:dyDescent="0.3"/>
    <row r="2263" s="22" customFormat="1" ht="13.8" x14ac:dyDescent="0.3"/>
    <row r="2264" s="22" customFormat="1" ht="13.8" x14ac:dyDescent="0.3"/>
    <row r="2265" s="22" customFormat="1" ht="13.8" x14ac:dyDescent="0.3"/>
    <row r="2266" s="22" customFormat="1" ht="13.8" x14ac:dyDescent="0.3"/>
    <row r="2267" s="22" customFormat="1" ht="13.8" x14ac:dyDescent="0.3"/>
    <row r="2268" s="22" customFormat="1" ht="13.8" x14ac:dyDescent="0.3"/>
    <row r="2269" s="22" customFormat="1" ht="13.8" x14ac:dyDescent="0.3"/>
    <row r="2270" s="22" customFormat="1" ht="13.8" x14ac:dyDescent="0.3"/>
    <row r="2271" s="22" customFormat="1" ht="13.8" x14ac:dyDescent="0.3"/>
    <row r="2272" s="22" customFormat="1" ht="13.8" x14ac:dyDescent="0.3"/>
    <row r="2273" s="22" customFormat="1" ht="13.8" x14ac:dyDescent="0.3"/>
    <row r="2274" s="22" customFormat="1" ht="13.8" x14ac:dyDescent="0.3"/>
    <row r="2275" s="22" customFormat="1" ht="13.8" x14ac:dyDescent="0.3"/>
    <row r="2276" s="22" customFormat="1" ht="13.8" x14ac:dyDescent="0.3"/>
    <row r="2277" s="22" customFormat="1" ht="13.8" x14ac:dyDescent="0.3"/>
    <row r="2278" s="22" customFormat="1" ht="13.8" x14ac:dyDescent="0.3"/>
    <row r="2279" s="22" customFormat="1" ht="13.8" x14ac:dyDescent="0.3"/>
    <row r="2280" s="22" customFormat="1" ht="13.8" x14ac:dyDescent="0.3"/>
    <row r="2281" s="22" customFormat="1" ht="13.8" x14ac:dyDescent="0.3"/>
    <row r="2282" s="22" customFormat="1" ht="13.8" x14ac:dyDescent="0.3"/>
    <row r="2283" s="22" customFormat="1" ht="13.8" x14ac:dyDescent="0.3"/>
    <row r="2284" s="22" customFormat="1" ht="13.8" x14ac:dyDescent="0.3"/>
    <row r="2285" s="22" customFormat="1" ht="13.8" x14ac:dyDescent="0.3"/>
    <row r="2286" s="22" customFormat="1" ht="13.8" x14ac:dyDescent="0.3"/>
    <row r="2287" s="22" customFormat="1" ht="13.8" x14ac:dyDescent="0.3"/>
    <row r="2288" s="22" customFormat="1" ht="13.8" x14ac:dyDescent="0.3"/>
    <row r="2289" s="22" customFormat="1" ht="13.8" x14ac:dyDescent="0.3"/>
    <row r="2290" s="22" customFormat="1" ht="13.8" x14ac:dyDescent="0.3"/>
    <row r="2291" s="22" customFormat="1" ht="13.8" x14ac:dyDescent="0.3"/>
    <row r="2292" s="22" customFormat="1" ht="13.8" x14ac:dyDescent="0.3"/>
    <row r="2293" s="22" customFormat="1" ht="13.8" x14ac:dyDescent="0.3"/>
    <row r="2294" s="22" customFormat="1" ht="13.8" x14ac:dyDescent="0.3"/>
    <row r="2295" s="22" customFormat="1" ht="13.8" x14ac:dyDescent="0.3"/>
    <row r="2296" s="22" customFormat="1" ht="13.8" x14ac:dyDescent="0.3"/>
    <row r="2297" s="22" customFormat="1" ht="13.8" x14ac:dyDescent="0.3"/>
    <row r="2298" s="22" customFormat="1" ht="13.8" x14ac:dyDescent="0.3"/>
    <row r="2299" s="22" customFormat="1" ht="13.8" x14ac:dyDescent="0.3"/>
    <row r="2300" s="22" customFormat="1" ht="13.8" x14ac:dyDescent="0.3"/>
    <row r="2301" s="22" customFormat="1" ht="13.8" x14ac:dyDescent="0.3"/>
    <row r="2302" s="22" customFormat="1" ht="13.8" x14ac:dyDescent="0.3"/>
    <row r="2303" s="22" customFormat="1" ht="13.8" x14ac:dyDescent="0.3"/>
    <row r="2304" s="22" customFormat="1" ht="13.8" x14ac:dyDescent="0.3"/>
    <row r="2305" s="22" customFormat="1" ht="13.8" x14ac:dyDescent="0.3"/>
    <row r="2306" s="22" customFormat="1" ht="13.8" x14ac:dyDescent="0.3"/>
    <row r="2307" s="22" customFormat="1" ht="13.8" x14ac:dyDescent="0.3"/>
    <row r="2308" s="22" customFormat="1" ht="13.8" x14ac:dyDescent="0.3"/>
    <row r="2309" s="22" customFormat="1" ht="13.8" x14ac:dyDescent="0.3"/>
    <row r="2310" s="22" customFormat="1" ht="13.8" x14ac:dyDescent="0.3"/>
    <row r="2311" s="22" customFormat="1" ht="13.8" x14ac:dyDescent="0.3"/>
    <row r="2312" s="22" customFormat="1" ht="13.8" x14ac:dyDescent="0.3"/>
    <row r="2313" s="22" customFormat="1" ht="13.8" x14ac:dyDescent="0.3"/>
    <row r="2314" s="22" customFormat="1" ht="13.8" x14ac:dyDescent="0.3"/>
    <row r="2315" s="22" customFormat="1" ht="13.8" x14ac:dyDescent="0.3"/>
    <row r="2316" s="22" customFormat="1" ht="13.8" x14ac:dyDescent="0.3"/>
    <row r="2317" s="22" customFormat="1" ht="13.8" x14ac:dyDescent="0.3"/>
    <row r="2318" s="22" customFormat="1" ht="13.8" x14ac:dyDescent="0.3"/>
    <row r="2319" s="22" customFormat="1" ht="13.8" x14ac:dyDescent="0.3"/>
    <row r="2320" s="22" customFormat="1" ht="13.8" x14ac:dyDescent="0.3"/>
    <row r="2321" s="22" customFormat="1" ht="13.8" x14ac:dyDescent="0.3"/>
    <row r="2322" s="22" customFormat="1" ht="13.8" x14ac:dyDescent="0.3"/>
    <row r="2323" s="22" customFormat="1" ht="13.8" x14ac:dyDescent="0.3"/>
    <row r="2324" s="22" customFormat="1" ht="13.8" x14ac:dyDescent="0.3"/>
    <row r="2325" s="22" customFormat="1" ht="13.8" x14ac:dyDescent="0.3"/>
    <row r="2326" s="22" customFormat="1" ht="13.8" x14ac:dyDescent="0.3"/>
    <row r="2327" s="22" customFormat="1" ht="13.8" x14ac:dyDescent="0.3"/>
    <row r="2328" s="22" customFormat="1" ht="13.8" x14ac:dyDescent="0.3"/>
    <row r="2329" s="22" customFormat="1" ht="13.8" x14ac:dyDescent="0.3"/>
    <row r="2330" s="22" customFormat="1" ht="13.8" x14ac:dyDescent="0.3"/>
    <row r="2331" s="22" customFormat="1" ht="13.8" x14ac:dyDescent="0.3"/>
    <row r="2332" s="22" customFormat="1" ht="13.8" x14ac:dyDescent="0.3"/>
    <row r="2333" s="22" customFormat="1" ht="13.8" x14ac:dyDescent="0.3"/>
    <row r="2334" s="22" customFormat="1" ht="13.8" x14ac:dyDescent="0.3"/>
    <row r="2335" s="22" customFormat="1" ht="13.8" x14ac:dyDescent="0.3"/>
    <row r="2336" s="22" customFormat="1" ht="13.8" x14ac:dyDescent="0.3"/>
    <row r="2337" s="22" customFormat="1" ht="13.8" x14ac:dyDescent="0.3"/>
    <row r="2338" s="22" customFormat="1" ht="13.8" x14ac:dyDescent="0.3"/>
    <row r="2339" s="22" customFormat="1" ht="13.8" x14ac:dyDescent="0.3"/>
    <row r="2340" s="22" customFormat="1" ht="13.8" x14ac:dyDescent="0.3"/>
    <row r="2341" s="22" customFormat="1" ht="13.8" x14ac:dyDescent="0.3"/>
    <row r="2342" s="22" customFormat="1" ht="13.8" x14ac:dyDescent="0.3"/>
    <row r="2343" s="22" customFormat="1" ht="13.8" x14ac:dyDescent="0.3"/>
    <row r="2344" s="22" customFormat="1" ht="13.8" x14ac:dyDescent="0.3"/>
    <row r="2345" s="22" customFormat="1" ht="13.8" x14ac:dyDescent="0.3"/>
    <row r="2346" s="22" customFormat="1" ht="13.8" x14ac:dyDescent="0.3"/>
    <row r="2347" s="22" customFormat="1" ht="13.8" x14ac:dyDescent="0.3"/>
    <row r="2348" s="22" customFormat="1" ht="13.8" x14ac:dyDescent="0.3"/>
    <row r="2349" s="22" customFormat="1" ht="13.8" x14ac:dyDescent="0.3"/>
    <row r="2350" s="22" customFormat="1" ht="13.8" x14ac:dyDescent="0.3"/>
    <row r="2351" s="22" customFormat="1" ht="13.8" x14ac:dyDescent="0.3"/>
    <row r="2352" s="22" customFormat="1" ht="13.8" x14ac:dyDescent="0.3"/>
    <row r="2353" s="22" customFormat="1" ht="13.8" x14ac:dyDescent="0.3"/>
    <row r="2354" s="22" customFormat="1" ht="13.8" x14ac:dyDescent="0.3"/>
    <row r="2355" s="22" customFormat="1" ht="13.8" x14ac:dyDescent="0.3"/>
    <row r="2356" s="22" customFormat="1" ht="13.8" x14ac:dyDescent="0.3"/>
    <row r="2357" s="22" customFormat="1" ht="13.8" x14ac:dyDescent="0.3"/>
    <row r="2358" s="22" customFormat="1" ht="13.8" x14ac:dyDescent="0.3"/>
    <row r="2359" s="22" customFormat="1" ht="13.8" x14ac:dyDescent="0.3"/>
    <row r="2360" s="22" customFormat="1" ht="13.8" x14ac:dyDescent="0.3"/>
    <row r="2361" s="22" customFormat="1" ht="13.8" x14ac:dyDescent="0.3"/>
    <row r="2362" s="22" customFormat="1" ht="13.8" x14ac:dyDescent="0.3"/>
    <row r="2363" s="22" customFormat="1" ht="13.8" x14ac:dyDescent="0.3"/>
    <row r="2364" s="22" customFormat="1" ht="13.8" x14ac:dyDescent="0.3"/>
    <row r="2365" s="22" customFormat="1" ht="13.8" x14ac:dyDescent="0.3"/>
    <row r="2366" s="22" customFormat="1" ht="13.8" x14ac:dyDescent="0.3"/>
    <row r="2367" s="22" customFormat="1" ht="13.8" x14ac:dyDescent="0.3"/>
    <row r="2368" s="22" customFormat="1" ht="13.8" x14ac:dyDescent="0.3"/>
    <row r="2369" s="22" customFormat="1" ht="13.8" x14ac:dyDescent="0.3"/>
    <row r="2370" s="22" customFormat="1" ht="13.8" x14ac:dyDescent="0.3"/>
    <row r="2371" s="22" customFormat="1" ht="13.8" x14ac:dyDescent="0.3"/>
    <row r="2372" s="22" customFormat="1" ht="13.8" x14ac:dyDescent="0.3"/>
    <row r="2373" s="22" customFormat="1" ht="13.8" x14ac:dyDescent="0.3"/>
    <row r="2374" s="22" customFormat="1" ht="13.8" x14ac:dyDescent="0.3"/>
    <row r="2375" s="22" customFormat="1" ht="13.8" x14ac:dyDescent="0.3"/>
    <row r="2376" s="22" customFormat="1" ht="13.8" x14ac:dyDescent="0.3"/>
    <row r="2377" s="22" customFormat="1" ht="13.8" x14ac:dyDescent="0.3"/>
    <row r="2378" s="22" customFormat="1" ht="13.8" x14ac:dyDescent="0.3"/>
    <row r="2379" s="22" customFormat="1" ht="13.8" x14ac:dyDescent="0.3"/>
    <row r="2380" s="22" customFormat="1" ht="13.8" x14ac:dyDescent="0.3"/>
    <row r="2381" s="22" customFormat="1" ht="13.8" x14ac:dyDescent="0.3"/>
    <row r="2382" s="22" customFormat="1" ht="13.8" x14ac:dyDescent="0.3"/>
    <row r="2383" s="22" customFormat="1" ht="13.8" x14ac:dyDescent="0.3"/>
    <row r="2384" s="22" customFormat="1" ht="13.8" x14ac:dyDescent="0.3"/>
    <row r="2385" s="22" customFormat="1" ht="13.8" x14ac:dyDescent="0.3"/>
    <row r="2386" s="22" customFormat="1" ht="13.8" x14ac:dyDescent="0.3"/>
    <row r="2387" s="22" customFormat="1" ht="13.8" x14ac:dyDescent="0.3"/>
    <row r="2388" s="22" customFormat="1" ht="13.8" x14ac:dyDescent="0.3"/>
    <row r="2389" s="22" customFormat="1" ht="13.8" x14ac:dyDescent="0.3"/>
    <row r="2390" s="22" customFormat="1" ht="13.8" x14ac:dyDescent="0.3"/>
    <row r="2391" s="22" customFormat="1" ht="13.8" x14ac:dyDescent="0.3"/>
    <row r="2392" s="22" customFormat="1" ht="13.8" x14ac:dyDescent="0.3"/>
    <row r="2393" s="22" customFormat="1" ht="13.8" x14ac:dyDescent="0.3"/>
    <row r="2394" s="22" customFormat="1" ht="13.8" x14ac:dyDescent="0.3"/>
    <row r="2395" s="22" customFormat="1" ht="13.8" x14ac:dyDescent="0.3"/>
    <row r="2396" s="22" customFormat="1" ht="13.8" x14ac:dyDescent="0.3"/>
    <row r="2397" s="22" customFormat="1" ht="13.8" x14ac:dyDescent="0.3"/>
    <row r="2398" s="22" customFormat="1" ht="13.8" x14ac:dyDescent="0.3"/>
    <row r="2399" s="22" customFormat="1" ht="13.8" x14ac:dyDescent="0.3"/>
    <row r="2400" s="22" customFormat="1" ht="13.8" x14ac:dyDescent="0.3"/>
    <row r="2401" s="22" customFormat="1" ht="13.8" x14ac:dyDescent="0.3"/>
    <row r="2402" s="22" customFormat="1" ht="13.8" x14ac:dyDescent="0.3"/>
    <row r="2403" s="22" customFormat="1" ht="13.8" x14ac:dyDescent="0.3"/>
    <row r="2404" s="22" customFormat="1" ht="13.8" x14ac:dyDescent="0.3"/>
    <row r="2405" s="22" customFormat="1" ht="13.8" x14ac:dyDescent="0.3"/>
    <row r="2406" s="22" customFormat="1" ht="13.8" x14ac:dyDescent="0.3"/>
    <row r="2407" s="22" customFormat="1" ht="13.8" x14ac:dyDescent="0.3"/>
    <row r="2408" s="22" customFormat="1" ht="13.8" x14ac:dyDescent="0.3"/>
    <row r="2409" s="22" customFormat="1" ht="13.8" x14ac:dyDescent="0.3"/>
    <row r="2410" s="22" customFormat="1" ht="13.8" x14ac:dyDescent="0.3"/>
    <row r="2411" s="22" customFormat="1" ht="13.8" x14ac:dyDescent="0.3"/>
    <row r="2412" s="22" customFormat="1" ht="13.8" x14ac:dyDescent="0.3"/>
    <row r="2413" s="22" customFormat="1" ht="13.8" x14ac:dyDescent="0.3"/>
    <row r="2414" s="22" customFormat="1" ht="13.8" x14ac:dyDescent="0.3"/>
    <row r="2415" s="22" customFormat="1" ht="13.8" x14ac:dyDescent="0.3"/>
    <row r="2416" s="22" customFormat="1" ht="13.8" x14ac:dyDescent="0.3"/>
    <row r="2417" s="22" customFormat="1" ht="13.8" x14ac:dyDescent="0.3"/>
    <row r="2418" s="22" customFormat="1" ht="13.8" x14ac:dyDescent="0.3"/>
    <row r="2419" s="22" customFormat="1" ht="13.8" x14ac:dyDescent="0.3"/>
    <row r="2420" s="22" customFormat="1" ht="13.8" x14ac:dyDescent="0.3"/>
    <row r="2421" s="22" customFormat="1" ht="13.8" x14ac:dyDescent="0.3"/>
    <row r="2422" s="22" customFormat="1" ht="13.8" x14ac:dyDescent="0.3"/>
    <row r="2423" s="22" customFormat="1" ht="13.8" x14ac:dyDescent="0.3"/>
    <row r="2424" s="22" customFormat="1" ht="13.8" x14ac:dyDescent="0.3"/>
    <row r="2425" s="22" customFormat="1" ht="13.8" x14ac:dyDescent="0.3"/>
    <row r="2426" s="22" customFormat="1" ht="13.8" x14ac:dyDescent="0.3"/>
    <row r="2427" s="22" customFormat="1" ht="13.8" x14ac:dyDescent="0.3"/>
    <row r="2428" s="22" customFormat="1" ht="13.8" x14ac:dyDescent="0.3"/>
    <row r="2429" s="22" customFormat="1" ht="13.8" x14ac:dyDescent="0.3"/>
    <row r="2430" s="22" customFormat="1" ht="13.8" x14ac:dyDescent="0.3"/>
    <row r="2431" s="22" customFormat="1" ht="13.8" x14ac:dyDescent="0.3"/>
    <row r="2432" s="22" customFormat="1" ht="13.8" x14ac:dyDescent="0.3"/>
    <row r="2433" s="22" customFormat="1" ht="13.8" x14ac:dyDescent="0.3"/>
    <row r="2434" s="22" customFormat="1" ht="13.8" x14ac:dyDescent="0.3"/>
    <row r="2435" s="22" customFormat="1" ht="13.8" x14ac:dyDescent="0.3"/>
    <row r="2436" s="22" customFormat="1" ht="13.8" x14ac:dyDescent="0.3"/>
    <row r="2437" s="22" customFormat="1" ht="13.8" x14ac:dyDescent="0.3"/>
    <row r="2438" s="22" customFormat="1" ht="13.8" x14ac:dyDescent="0.3"/>
    <row r="2439" s="22" customFormat="1" ht="13.8" x14ac:dyDescent="0.3"/>
    <row r="2440" s="22" customFormat="1" ht="13.8" x14ac:dyDescent="0.3"/>
    <row r="2441" s="22" customFormat="1" ht="13.8" x14ac:dyDescent="0.3"/>
    <row r="2442" s="22" customFormat="1" ht="13.8" x14ac:dyDescent="0.3"/>
    <row r="2443" s="22" customFormat="1" ht="13.8" x14ac:dyDescent="0.3"/>
    <row r="2444" s="22" customFormat="1" ht="13.8" x14ac:dyDescent="0.3"/>
    <row r="2445" s="22" customFormat="1" ht="13.8" x14ac:dyDescent="0.3"/>
    <row r="2446" s="22" customFormat="1" ht="13.8" x14ac:dyDescent="0.3"/>
    <row r="2447" s="22" customFormat="1" ht="13.8" x14ac:dyDescent="0.3"/>
    <row r="2448" s="22" customFormat="1" ht="13.8" x14ac:dyDescent="0.3"/>
    <row r="2449" s="22" customFormat="1" ht="13.8" x14ac:dyDescent="0.3"/>
    <row r="2450" s="22" customFormat="1" ht="13.8" x14ac:dyDescent="0.3"/>
    <row r="2451" s="22" customFormat="1" ht="13.8" x14ac:dyDescent="0.3"/>
    <row r="2452" s="22" customFormat="1" ht="13.8" x14ac:dyDescent="0.3"/>
    <row r="2453" s="22" customFormat="1" ht="13.8" x14ac:dyDescent="0.3"/>
    <row r="2454" s="22" customFormat="1" ht="13.8" x14ac:dyDescent="0.3"/>
    <row r="2455" s="22" customFormat="1" ht="13.8" x14ac:dyDescent="0.3"/>
    <row r="2456" s="22" customFormat="1" ht="13.8" x14ac:dyDescent="0.3"/>
    <row r="2457" s="22" customFormat="1" ht="13.8" x14ac:dyDescent="0.3"/>
    <row r="2458" s="22" customFormat="1" ht="13.8" x14ac:dyDescent="0.3"/>
    <row r="2459" s="22" customFormat="1" ht="13.8" x14ac:dyDescent="0.3"/>
    <row r="2460" s="22" customFormat="1" ht="13.8" x14ac:dyDescent="0.3"/>
    <row r="2461" s="22" customFormat="1" ht="13.8" x14ac:dyDescent="0.3"/>
    <row r="2462" s="22" customFormat="1" ht="13.8" x14ac:dyDescent="0.3"/>
    <row r="2463" s="22" customFormat="1" ht="13.8" x14ac:dyDescent="0.3"/>
    <row r="2464" s="22" customFormat="1" ht="13.8" x14ac:dyDescent="0.3"/>
    <row r="2465" s="22" customFormat="1" ht="13.8" x14ac:dyDescent="0.3"/>
    <row r="2466" s="22" customFormat="1" ht="13.8" x14ac:dyDescent="0.3"/>
    <row r="2467" s="22" customFormat="1" ht="13.8" x14ac:dyDescent="0.3"/>
    <row r="2468" s="22" customFormat="1" ht="13.8" x14ac:dyDescent="0.3"/>
    <row r="2469" s="22" customFormat="1" ht="13.8" x14ac:dyDescent="0.3"/>
    <row r="2470" s="22" customFormat="1" ht="13.8" x14ac:dyDescent="0.3"/>
    <row r="2471" s="22" customFormat="1" ht="13.8" x14ac:dyDescent="0.3"/>
    <row r="2472" s="22" customFormat="1" ht="13.8" x14ac:dyDescent="0.3"/>
    <row r="2473" s="22" customFormat="1" ht="13.8" x14ac:dyDescent="0.3"/>
    <row r="2474" s="22" customFormat="1" ht="13.8" x14ac:dyDescent="0.3"/>
    <row r="2475" s="22" customFormat="1" ht="13.8" x14ac:dyDescent="0.3"/>
    <row r="2476" s="22" customFormat="1" ht="13.8" x14ac:dyDescent="0.3"/>
    <row r="2477" s="22" customFormat="1" ht="13.8" x14ac:dyDescent="0.3"/>
    <row r="2478" s="22" customFormat="1" ht="13.8" x14ac:dyDescent="0.3"/>
    <row r="2479" s="22" customFormat="1" ht="13.8" x14ac:dyDescent="0.3"/>
    <row r="2480" s="22" customFormat="1" ht="13.8" x14ac:dyDescent="0.3"/>
    <row r="2481" s="22" customFormat="1" ht="13.8" x14ac:dyDescent="0.3"/>
    <row r="2482" s="22" customFormat="1" ht="13.8" x14ac:dyDescent="0.3"/>
    <row r="2483" s="22" customFormat="1" ht="13.8" x14ac:dyDescent="0.3"/>
    <row r="2484" s="22" customFormat="1" ht="13.8" x14ac:dyDescent="0.3"/>
    <row r="2485" s="22" customFormat="1" ht="13.8" x14ac:dyDescent="0.3"/>
    <row r="2486" s="22" customFormat="1" ht="13.8" x14ac:dyDescent="0.3"/>
    <row r="2487" s="22" customFormat="1" ht="13.8" x14ac:dyDescent="0.3"/>
    <row r="2488" s="22" customFormat="1" ht="13.8" x14ac:dyDescent="0.3"/>
    <row r="2489" s="22" customFormat="1" ht="13.8" x14ac:dyDescent="0.3"/>
    <row r="2490" s="22" customFormat="1" ht="13.8" x14ac:dyDescent="0.3"/>
    <row r="2491" s="22" customFormat="1" ht="13.8" x14ac:dyDescent="0.3"/>
    <row r="2492" s="22" customFormat="1" ht="13.8" x14ac:dyDescent="0.3"/>
    <row r="2493" s="22" customFormat="1" ht="13.8" x14ac:dyDescent="0.3"/>
    <row r="2494" s="22" customFormat="1" ht="13.8" x14ac:dyDescent="0.3"/>
    <row r="2495" s="22" customFormat="1" ht="13.8" x14ac:dyDescent="0.3"/>
    <row r="2496" s="22" customFormat="1" ht="13.8" x14ac:dyDescent="0.3"/>
    <row r="2497" s="22" customFormat="1" ht="13.8" x14ac:dyDescent="0.3"/>
    <row r="2498" s="22" customFormat="1" ht="13.8" x14ac:dyDescent="0.3"/>
    <row r="2499" s="22" customFormat="1" ht="13.8" x14ac:dyDescent="0.3"/>
    <row r="2500" s="22" customFormat="1" ht="13.8" x14ac:dyDescent="0.3"/>
    <row r="2501" s="22" customFormat="1" ht="13.8" x14ac:dyDescent="0.3"/>
    <row r="2502" s="22" customFormat="1" ht="13.8" x14ac:dyDescent="0.3"/>
    <row r="2503" s="22" customFormat="1" ht="13.8" x14ac:dyDescent="0.3"/>
    <row r="2504" s="22" customFormat="1" ht="13.8" x14ac:dyDescent="0.3"/>
    <row r="2505" s="22" customFormat="1" ht="13.8" x14ac:dyDescent="0.3"/>
    <row r="2506" s="22" customFormat="1" ht="13.8" x14ac:dyDescent="0.3"/>
    <row r="2507" s="22" customFormat="1" ht="13.8" x14ac:dyDescent="0.3"/>
    <row r="2508" s="22" customFormat="1" ht="13.8" x14ac:dyDescent="0.3"/>
    <row r="2509" s="22" customFormat="1" ht="13.8" x14ac:dyDescent="0.3"/>
    <row r="2510" s="22" customFormat="1" ht="13.8" x14ac:dyDescent="0.3"/>
    <row r="2511" s="22" customFormat="1" ht="13.8" x14ac:dyDescent="0.3"/>
    <row r="2512" s="22" customFormat="1" ht="13.8" x14ac:dyDescent="0.3"/>
    <row r="2513" s="22" customFormat="1" ht="13.8" x14ac:dyDescent="0.3"/>
    <row r="2514" s="22" customFormat="1" ht="13.8" x14ac:dyDescent="0.3"/>
    <row r="2515" s="22" customFormat="1" ht="13.8" x14ac:dyDescent="0.3"/>
    <row r="2516" s="22" customFormat="1" ht="13.8" x14ac:dyDescent="0.3"/>
    <row r="2517" s="22" customFormat="1" ht="13.8" x14ac:dyDescent="0.3"/>
    <row r="2518" s="22" customFormat="1" ht="13.8" x14ac:dyDescent="0.3"/>
    <row r="2519" s="22" customFormat="1" ht="13.8" x14ac:dyDescent="0.3"/>
    <row r="2520" s="22" customFormat="1" ht="13.8" x14ac:dyDescent="0.3"/>
    <row r="2521" s="22" customFormat="1" ht="13.8" x14ac:dyDescent="0.3"/>
    <row r="2522" s="22" customFormat="1" ht="13.8" x14ac:dyDescent="0.3"/>
    <row r="2523" s="22" customFormat="1" ht="13.8" x14ac:dyDescent="0.3"/>
    <row r="2524" s="22" customFormat="1" ht="13.8" x14ac:dyDescent="0.3"/>
    <row r="2525" s="22" customFormat="1" ht="13.8" x14ac:dyDescent="0.3"/>
    <row r="2526" s="22" customFormat="1" ht="13.8" x14ac:dyDescent="0.3"/>
    <row r="2527" s="22" customFormat="1" ht="13.8" x14ac:dyDescent="0.3"/>
    <row r="2528" s="22" customFormat="1" ht="13.8" x14ac:dyDescent="0.3"/>
    <row r="2529" s="22" customFormat="1" ht="13.8" x14ac:dyDescent="0.3"/>
    <row r="2530" s="22" customFormat="1" ht="13.8" x14ac:dyDescent="0.3"/>
    <row r="2531" s="22" customFormat="1" ht="13.8" x14ac:dyDescent="0.3"/>
    <row r="2532" s="22" customFormat="1" ht="13.8" x14ac:dyDescent="0.3"/>
    <row r="2533" s="22" customFormat="1" ht="13.8" x14ac:dyDescent="0.3"/>
    <row r="2534" s="22" customFormat="1" ht="13.8" x14ac:dyDescent="0.3"/>
    <row r="2535" s="22" customFormat="1" ht="13.8" x14ac:dyDescent="0.3"/>
    <row r="2536" s="22" customFormat="1" ht="13.8" x14ac:dyDescent="0.3"/>
    <row r="2537" s="22" customFormat="1" ht="13.8" x14ac:dyDescent="0.3"/>
    <row r="2538" s="22" customFormat="1" ht="13.8" x14ac:dyDescent="0.3"/>
    <row r="2539" s="22" customFormat="1" ht="13.8" x14ac:dyDescent="0.3"/>
    <row r="2540" s="22" customFormat="1" ht="13.8" x14ac:dyDescent="0.3"/>
    <row r="2541" s="22" customFormat="1" ht="13.8" x14ac:dyDescent="0.3"/>
    <row r="2542" s="22" customFormat="1" ht="13.8" x14ac:dyDescent="0.3"/>
    <row r="2543" s="22" customFormat="1" ht="13.8" x14ac:dyDescent="0.3"/>
    <row r="2544" s="22" customFormat="1" ht="13.8" x14ac:dyDescent="0.3"/>
    <row r="2545" s="22" customFormat="1" ht="13.8" x14ac:dyDescent="0.3"/>
    <row r="2546" s="22" customFormat="1" ht="13.8" x14ac:dyDescent="0.3"/>
    <row r="2547" s="22" customFormat="1" ht="13.8" x14ac:dyDescent="0.3"/>
    <row r="2548" s="22" customFormat="1" ht="13.8" x14ac:dyDescent="0.3"/>
    <row r="2549" s="22" customFormat="1" ht="13.8" x14ac:dyDescent="0.3"/>
    <row r="2550" s="22" customFormat="1" ht="13.8" x14ac:dyDescent="0.3"/>
    <row r="2551" s="22" customFormat="1" ht="13.8" x14ac:dyDescent="0.3"/>
    <row r="2552" s="22" customFormat="1" ht="13.8" x14ac:dyDescent="0.3"/>
    <row r="2553" s="22" customFormat="1" ht="13.8" x14ac:dyDescent="0.3"/>
    <row r="2554" s="22" customFormat="1" ht="13.8" x14ac:dyDescent="0.3"/>
    <row r="2555" s="22" customFormat="1" ht="13.8" x14ac:dyDescent="0.3"/>
    <row r="2556" s="22" customFormat="1" ht="13.8" x14ac:dyDescent="0.3"/>
    <row r="2557" s="22" customFormat="1" ht="13.8" x14ac:dyDescent="0.3"/>
    <row r="2558" s="22" customFormat="1" ht="13.8" x14ac:dyDescent="0.3"/>
    <row r="2559" s="22" customFormat="1" ht="13.8" x14ac:dyDescent="0.3"/>
    <row r="2560" s="22" customFormat="1" ht="13.8" x14ac:dyDescent="0.3"/>
    <row r="2561" s="22" customFormat="1" ht="13.8" x14ac:dyDescent="0.3"/>
    <row r="2562" s="22" customFormat="1" ht="13.8" x14ac:dyDescent="0.3"/>
    <row r="2563" s="22" customFormat="1" ht="13.8" x14ac:dyDescent="0.3"/>
    <row r="2564" s="22" customFormat="1" ht="13.8" x14ac:dyDescent="0.3"/>
    <row r="2565" s="22" customFormat="1" ht="13.8" x14ac:dyDescent="0.3"/>
    <row r="2566" s="22" customFormat="1" ht="13.8" x14ac:dyDescent="0.3"/>
    <row r="2567" s="22" customFormat="1" ht="13.8" x14ac:dyDescent="0.3"/>
    <row r="2568" s="22" customFormat="1" ht="13.8" x14ac:dyDescent="0.3"/>
    <row r="2569" s="22" customFormat="1" ht="13.8" x14ac:dyDescent="0.3"/>
    <row r="2570" s="22" customFormat="1" ht="13.8" x14ac:dyDescent="0.3"/>
    <row r="2571" s="22" customFormat="1" ht="13.8" x14ac:dyDescent="0.3"/>
    <row r="2572" s="22" customFormat="1" ht="13.8" x14ac:dyDescent="0.3"/>
    <row r="2573" s="22" customFormat="1" ht="13.8" x14ac:dyDescent="0.3"/>
    <row r="2574" s="22" customFormat="1" ht="13.8" x14ac:dyDescent="0.3"/>
    <row r="2575" s="22" customFormat="1" ht="13.8" x14ac:dyDescent="0.3"/>
    <row r="2576" s="22" customFormat="1" ht="13.8" x14ac:dyDescent="0.3"/>
    <row r="2577" s="22" customFormat="1" ht="13.8" x14ac:dyDescent="0.3"/>
    <row r="2578" s="22" customFormat="1" ht="13.8" x14ac:dyDescent="0.3"/>
    <row r="2579" s="22" customFormat="1" ht="13.8" x14ac:dyDescent="0.3"/>
    <row r="2580" s="22" customFormat="1" ht="13.8" x14ac:dyDescent="0.3"/>
    <row r="2581" s="22" customFormat="1" ht="13.8" x14ac:dyDescent="0.3"/>
    <row r="2582" s="22" customFormat="1" ht="13.8" x14ac:dyDescent="0.3"/>
    <row r="2583" s="22" customFormat="1" ht="13.8" x14ac:dyDescent="0.3"/>
    <row r="2584" s="22" customFormat="1" ht="13.8" x14ac:dyDescent="0.3"/>
    <row r="2585" s="22" customFormat="1" ht="13.8" x14ac:dyDescent="0.3"/>
    <row r="2586" s="22" customFormat="1" ht="13.8" x14ac:dyDescent="0.3"/>
    <row r="2587" s="22" customFormat="1" ht="13.8" x14ac:dyDescent="0.3"/>
    <row r="2588" s="22" customFormat="1" ht="13.8" x14ac:dyDescent="0.3"/>
    <row r="2589" s="22" customFormat="1" ht="13.8" x14ac:dyDescent="0.3"/>
    <row r="2590" s="22" customFormat="1" ht="13.8" x14ac:dyDescent="0.3"/>
    <row r="2591" s="22" customFormat="1" ht="13.8" x14ac:dyDescent="0.3"/>
    <row r="2592" s="22" customFormat="1" ht="13.8" x14ac:dyDescent="0.3"/>
    <row r="2593" s="22" customFormat="1" ht="13.8" x14ac:dyDescent="0.3"/>
    <row r="2594" s="22" customFormat="1" ht="13.8" x14ac:dyDescent="0.3"/>
    <row r="2595" s="22" customFormat="1" ht="13.8" x14ac:dyDescent="0.3"/>
    <row r="2596" s="22" customFormat="1" ht="13.8" x14ac:dyDescent="0.3"/>
    <row r="2597" s="22" customFormat="1" ht="13.8" x14ac:dyDescent="0.3"/>
    <row r="2598" s="22" customFormat="1" ht="13.8" x14ac:dyDescent="0.3"/>
    <row r="2599" s="22" customFormat="1" ht="13.8" x14ac:dyDescent="0.3"/>
    <row r="2600" s="22" customFormat="1" ht="13.8" x14ac:dyDescent="0.3"/>
    <row r="2601" s="22" customFormat="1" ht="13.8" x14ac:dyDescent="0.3"/>
    <row r="2602" s="22" customFormat="1" ht="13.8" x14ac:dyDescent="0.3"/>
    <row r="2603" s="22" customFormat="1" ht="13.8" x14ac:dyDescent="0.3"/>
    <row r="2604" s="22" customFormat="1" ht="13.8" x14ac:dyDescent="0.3"/>
    <row r="2605" s="22" customFormat="1" ht="13.8" x14ac:dyDescent="0.3"/>
    <row r="2606" s="22" customFormat="1" ht="13.8" x14ac:dyDescent="0.3"/>
    <row r="2607" s="22" customFormat="1" ht="13.8" x14ac:dyDescent="0.3"/>
    <row r="2608" s="22" customFormat="1" ht="13.8" x14ac:dyDescent="0.3"/>
    <row r="2609" s="22" customFormat="1" ht="13.8" x14ac:dyDescent="0.3"/>
    <row r="2610" s="22" customFormat="1" ht="13.8" x14ac:dyDescent="0.3"/>
    <row r="2611" s="22" customFormat="1" ht="13.8" x14ac:dyDescent="0.3"/>
    <row r="2612" s="22" customFormat="1" ht="13.8" x14ac:dyDescent="0.3"/>
    <row r="2613" s="22" customFormat="1" ht="13.8" x14ac:dyDescent="0.3"/>
    <row r="2614" s="22" customFormat="1" ht="13.8" x14ac:dyDescent="0.3"/>
    <row r="2615" s="22" customFormat="1" ht="13.8" x14ac:dyDescent="0.3"/>
    <row r="2616" s="22" customFormat="1" ht="13.8" x14ac:dyDescent="0.3"/>
    <row r="2617" s="22" customFormat="1" ht="13.8" x14ac:dyDescent="0.3"/>
    <row r="2618" s="22" customFormat="1" ht="13.8" x14ac:dyDescent="0.3"/>
    <row r="2619" s="22" customFormat="1" ht="13.8" x14ac:dyDescent="0.3"/>
    <row r="2620" s="22" customFormat="1" ht="13.8" x14ac:dyDescent="0.3"/>
    <row r="2621" s="22" customFormat="1" ht="13.8" x14ac:dyDescent="0.3"/>
    <row r="2622" s="22" customFormat="1" ht="13.8" x14ac:dyDescent="0.3"/>
    <row r="2623" s="22" customFormat="1" ht="13.8" x14ac:dyDescent="0.3"/>
    <row r="2624" s="22" customFormat="1" ht="13.8" x14ac:dyDescent="0.3"/>
    <row r="2625" s="22" customFormat="1" ht="13.8" x14ac:dyDescent="0.3"/>
    <row r="2626" s="22" customFormat="1" ht="13.8" x14ac:dyDescent="0.3"/>
    <row r="2627" s="22" customFormat="1" ht="13.8" x14ac:dyDescent="0.3"/>
    <row r="2628" s="22" customFormat="1" ht="13.8" x14ac:dyDescent="0.3"/>
    <row r="2629" s="22" customFormat="1" ht="13.8" x14ac:dyDescent="0.3"/>
    <row r="2630" s="22" customFormat="1" ht="13.8" x14ac:dyDescent="0.3"/>
    <row r="2631" s="22" customFormat="1" ht="13.8" x14ac:dyDescent="0.3"/>
    <row r="2632" s="22" customFormat="1" ht="13.8" x14ac:dyDescent="0.3"/>
    <row r="2633" s="22" customFormat="1" ht="13.8" x14ac:dyDescent="0.3"/>
    <row r="2634" s="22" customFormat="1" ht="13.8" x14ac:dyDescent="0.3"/>
    <row r="2635" s="22" customFormat="1" ht="13.8" x14ac:dyDescent="0.3"/>
    <row r="2636" s="22" customFormat="1" ht="13.8" x14ac:dyDescent="0.3"/>
    <row r="2637" s="22" customFormat="1" ht="13.8" x14ac:dyDescent="0.3"/>
    <row r="2638" s="22" customFormat="1" ht="13.8" x14ac:dyDescent="0.3"/>
    <row r="2639" s="22" customFormat="1" ht="13.8" x14ac:dyDescent="0.3"/>
    <row r="2640" s="22" customFormat="1" ht="13.8" x14ac:dyDescent="0.3"/>
    <row r="2641" s="22" customFormat="1" ht="13.8" x14ac:dyDescent="0.3"/>
    <row r="2642" s="22" customFormat="1" ht="13.8" x14ac:dyDescent="0.3"/>
    <row r="2643" s="22" customFormat="1" ht="13.8" x14ac:dyDescent="0.3"/>
    <row r="2644" s="22" customFormat="1" ht="13.8" x14ac:dyDescent="0.3"/>
    <row r="2645" s="22" customFormat="1" ht="13.8" x14ac:dyDescent="0.3"/>
    <row r="2646" s="22" customFormat="1" ht="13.8" x14ac:dyDescent="0.3"/>
    <row r="2647" s="22" customFormat="1" ht="13.8" x14ac:dyDescent="0.3"/>
    <row r="2648" s="22" customFormat="1" ht="13.8" x14ac:dyDescent="0.3"/>
    <row r="2649" s="22" customFormat="1" ht="13.8" x14ac:dyDescent="0.3"/>
    <row r="2650" s="22" customFormat="1" ht="13.8" x14ac:dyDescent="0.3"/>
    <row r="2651" s="22" customFormat="1" ht="13.8" x14ac:dyDescent="0.3"/>
    <row r="2652" s="22" customFormat="1" ht="13.8" x14ac:dyDescent="0.3"/>
    <row r="2653" s="22" customFormat="1" ht="13.8" x14ac:dyDescent="0.3"/>
    <row r="2654" s="22" customFormat="1" ht="13.8" x14ac:dyDescent="0.3"/>
    <row r="2655" s="22" customFormat="1" ht="13.8" x14ac:dyDescent="0.3"/>
    <row r="2656" s="22" customFormat="1" ht="13.8" x14ac:dyDescent="0.3"/>
    <row r="2657" s="22" customFormat="1" ht="13.8" x14ac:dyDescent="0.3"/>
    <row r="2658" s="22" customFormat="1" ht="13.8" x14ac:dyDescent="0.3"/>
    <row r="2659" s="22" customFormat="1" ht="13.8" x14ac:dyDescent="0.3"/>
    <row r="2660" s="22" customFormat="1" ht="13.8" x14ac:dyDescent="0.3"/>
    <row r="2661" s="22" customFormat="1" ht="13.8" x14ac:dyDescent="0.3"/>
    <row r="2662" s="22" customFormat="1" ht="13.8" x14ac:dyDescent="0.3"/>
    <row r="2663" s="22" customFormat="1" ht="13.8" x14ac:dyDescent="0.3"/>
    <row r="2664" s="22" customFormat="1" ht="13.8" x14ac:dyDescent="0.3"/>
    <row r="2665" s="22" customFormat="1" ht="13.8" x14ac:dyDescent="0.3"/>
    <row r="2666" s="22" customFormat="1" ht="13.8" x14ac:dyDescent="0.3"/>
    <row r="2667" s="22" customFormat="1" ht="13.8" x14ac:dyDescent="0.3"/>
    <row r="2668" s="22" customFormat="1" ht="13.8" x14ac:dyDescent="0.3"/>
    <row r="2669" s="22" customFormat="1" ht="13.8" x14ac:dyDescent="0.3"/>
    <row r="2670" s="22" customFormat="1" ht="13.8" x14ac:dyDescent="0.3"/>
    <row r="2671" s="22" customFormat="1" ht="13.8" x14ac:dyDescent="0.3"/>
    <row r="2672" s="22" customFormat="1" ht="13.8" x14ac:dyDescent="0.3"/>
    <row r="2673" s="22" customFormat="1" ht="13.8" x14ac:dyDescent="0.3"/>
    <row r="2674" s="22" customFormat="1" ht="13.8" x14ac:dyDescent="0.3"/>
    <row r="2675" s="22" customFormat="1" ht="13.8" x14ac:dyDescent="0.3"/>
    <row r="2676" s="22" customFormat="1" ht="13.8" x14ac:dyDescent="0.3"/>
    <row r="2677" s="22" customFormat="1" ht="13.8" x14ac:dyDescent="0.3"/>
    <row r="2678" s="22" customFormat="1" ht="13.8" x14ac:dyDescent="0.3"/>
    <row r="2679" s="22" customFormat="1" ht="13.8" x14ac:dyDescent="0.3"/>
    <row r="2680" s="22" customFormat="1" ht="13.8" x14ac:dyDescent="0.3"/>
    <row r="2681" s="22" customFormat="1" ht="13.8" x14ac:dyDescent="0.3"/>
    <row r="2682" s="22" customFormat="1" ht="13.8" x14ac:dyDescent="0.3"/>
    <row r="2683" s="22" customFormat="1" ht="13.8" x14ac:dyDescent="0.3"/>
    <row r="2684" s="22" customFormat="1" ht="13.8" x14ac:dyDescent="0.3"/>
    <row r="2685" s="22" customFormat="1" ht="13.8" x14ac:dyDescent="0.3"/>
    <row r="2686" s="22" customFormat="1" ht="13.8" x14ac:dyDescent="0.3"/>
    <row r="2687" s="22" customFormat="1" ht="13.8" x14ac:dyDescent="0.3"/>
    <row r="2688" s="22" customFormat="1" ht="13.8" x14ac:dyDescent="0.3"/>
    <row r="2689" s="22" customFormat="1" ht="13.8" x14ac:dyDescent="0.3"/>
    <row r="2690" s="22" customFormat="1" ht="13.8" x14ac:dyDescent="0.3"/>
    <row r="2691" s="22" customFormat="1" ht="13.8" x14ac:dyDescent="0.3"/>
    <row r="2692" s="22" customFormat="1" ht="13.8" x14ac:dyDescent="0.3"/>
    <row r="2693" s="22" customFormat="1" ht="13.8" x14ac:dyDescent="0.3"/>
    <row r="2694" s="22" customFormat="1" ht="13.8" x14ac:dyDescent="0.3"/>
    <row r="2695" s="22" customFormat="1" ht="13.8" x14ac:dyDescent="0.3"/>
    <row r="2696" s="22" customFormat="1" ht="13.8" x14ac:dyDescent="0.3"/>
    <row r="2697" s="22" customFormat="1" ht="13.8" x14ac:dyDescent="0.3"/>
    <row r="2698" s="22" customFormat="1" ht="13.8" x14ac:dyDescent="0.3"/>
    <row r="2699" s="22" customFormat="1" ht="13.8" x14ac:dyDescent="0.3"/>
    <row r="2700" s="22" customFormat="1" ht="13.8" x14ac:dyDescent="0.3"/>
    <row r="2701" s="22" customFormat="1" ht="13.8" x14ac:dyDescent="0.3"/>
    <row r="2702" s="22" customFormat="1" ht="13.8" x14ac:dyDescent="0.3"/>
    <row r="2703" s="22" customFormat="1" ht="13.8" x14ac:dyDescent="0.3"/>
    <row r="2704" s="22" customFormat="1" ht="13.8" x14ac:dyDescent="0.3"/>
    <row r="2705" s="22" customFormat="1" ht="13.8" x14ac:dyDescent="0.3"/>
    <row r="2706" s="22" customFormat="1" ht="13.8" x14ac:dyDescent="0.3"/>
    <row r="2707" s="22" customFormat="1" ht="13.8" x14ac:dyDescent="0.3"/>
    <row r="2708" s="22" customFormat="1" ht="13.8" x14ac:dyDescent="0.3"/>
    <row r="2709" s="22" customFormat="1" ht="13.8" x14ac:dyDescent="0.3"/>
    <row r="2710" s="22" customFormat="1" ht="13.8" x14ac:dyDescent="0.3"/>
    <row r="2711" s="22" customFormat="1" ht="13.8" x14ac:dyDescent="0.3"/>
    <row r="2712" s="22" customFormat="1" ht="13.8" x14ac:dyDescent="0.3"/>
    <row r="2713" s="22" customFormat="1" ht="13.8" x14ac:dyDescent="0.3"/>
    <row r="2714" s="22" customFormat="1" ht="13.8" x14ac:dyDescent="0.3"/>
    <row r="2715" s="22" customFormat="1" ht="13.8" x14ac:dyDescent="0.3"/>
    <row r="2716" s="22" customFormat="1" ht="13.8" x14ac:dyDescent="0.3"/>
    <row r="2717" s="22" customFormat="1" ht="13.8" x14ac:dyDescent="0.3"/>
    <row r="2718" s="22" customFormat="1" ht="13.8" x14ac:dyDescent="0.3"/>
    <row r="2719" s="22" customFormat="1" ht="13.8" x14ac:dyDescent="0.3"/>
    <row r="2720" s="22" customFormat="1" ht="13.8" x14ac:dyDescent="0.3"/>
    <row r="2721" s="22" customFormat="1" ht="13.8" x14ac:dyDescent="0.3"/>
    <row r="2722" s="22" customFormat="1" ht="13.8" x14ac:dyDescent="0.3"/>
    <row r="2723" s="22" customFormat="1" ht="13.8" x14ac:dyDescent="0.3"/>
    <row r="2724" s="22" customFormat="1" ht="13.8" x14ac:dyDescent="0.3"/>
    <row r="2725" s="22" customFormat="1" ht="13.8" x14ac:dyDescent="0.3"/>
    <row r="2726" s="22" customFormat="1" ht="13.8" x14ac:dyDescent="0.3"/>
    <row r="2727" s="22" customFormat="1" ht="13.8" x14ac:dyDescent="0.3"/>
    <row r="2728" s="22" customFormat="1" ht="13.8" x14ac:dyDescent="0.3"/>
    <row r="2729" s="22" customFormat="1" ht="13.8" x14ac:dyDescent="0.3"/>
    <row r="2730" s="22" customFormat="1" ht="13.8" x14ac:dyDescent="0.3"/>
    <row r="2731" s="22" customFormat="1" ht="13.8" x14ac:dyDescent="0.3"/>
    <row r="2732" s="22" customFormat="1" ht="13.8" x14ac:dyDescent="0.3"/>
    <row r="2733" s="22" customFormat="1" ht="13.8" x14ac:dyDescent="0.3"/>
    <row r="2734" s="22" customFormat="1" ht="13.8" x14ac:dyDescent="0.3"/>
    <row r="2735" s="22" customFormat="1" ht="13.8" x14ac:dyDescent="0.3"/>
    <row r="2736" s="22" customFormat="1" ht="13.8" x14ac:dyDescent="0.3"/>
    <row r="2737" s="22" customFormat="1" ht="13.8" x14ac:dyDescent="0.3"/>
    <row r="2738" s="22" customFormat="1" ht="13.8" x14ac:dyDescent="0.3"/>
    <row r="2739" s="22" customFormat="1" ht="13.8" x14ac:dyDescent="0.3"/>
    <row r="2740" s="22" customFormat="1" ht="13.8" x14ac:dyDescent="0.3"/>
    <row r="2741" s="22" customFormat="1" ht="13.8" x14ac:dyDescent="0.3"/>
    <row r="2742" s="22" customFormat="1" ht="13.8" x14ac:dyDescent="0.3"/>
    <row r="2743" s="22" customFormat="1" ht="13.8" x14ac:dyDescent="0.3"/>
    <row r="2744" s="22" customFormat="1" ht="13.8" x14ac:dyDescent="0.3"/>
    <row r="2745" s="22" customFormat="1" ht="13.8" x14ac:dyDescent="0.3"/>
    <row r="2746" s="22" customFormat="1" ht="13.8" x14ac:dyDescent="0.3"/>
    <row r="2747" s="22" customFormat="1" ht="13.8" x14ac:dyDescent="0.3"/>
    <row r="2748" s="22" customFormat="1" ht="13.8" x14ac:dyDescent="0.3"/>
    <row r="2749" s="22" customFormat="1" ht="13.8" x14ac:dyDescent="0.3"/>
    <row r="2750" s="22" customFormat="1" ht="13.8" x14ac:dyDescent="0.3"/>
    <row r="2751" s="22" customFormat="1" ht="13.8" x14ac:dyDescent="0.3"/>
    <row r="2752" s="22" customFormat="1" ht="13.8" x14ac:dyDescent="0.3"/>
    <row r="2753" s="22" customFormat="1" ht="13.8" x14ac:dyDescent="0.3"/>
    <row r="2754" s="22" customFormat="1" ht="13.8" x14ac:dyDescent="0.3"/>
    <row r="2755" s="22" customFormat="1" ht="13.8" x14ac:dyDescent="0.3"/>
    <row r="2756" s="22" customFormat="1" ht="13.8" x14ac:dyDescent="0.3"/>
    <row r="2757" s="22" customFormat="1" ht="13.8" x14ac:dyDescent="0.3"/>
    <row r="2758" s="22" customFormat="1" ht="13.8" x14ac:dyDescent="0.3"/>
    <row r="2759" s="22" customFormat="1" ht="13.8" x14ac:dyDescent="0.3"/>
    <row r="2760" s="22" customFormat="1" ht="13.8" x14ac:dyDescent="0.3"/>
    <row r="2761" s="22" customFormat="1" ht="13.8" x14ac:dyDescent="0.3"/>
    <row r="2762" s="22" customFormat="1" ht="13.8" x14ac:dyDescent="0.3"/>
    <row r="2763" s="22" customFormat="1" ht="13.8" x14ac:dyDescent="0.3"/>
    <row r="2764" s="22" customFormat="1" ht="13.8" x14ac:dyDescent="0.3"/>
    <row r="2765" s="22" customFormat="1" ht="13.8" x14ac:dyDescent="0.3"/>
    <row r="2766" s="22" customFormat="1" ht="13.8" x14ac:dyDescent="0.3"/>
    <row r="2767" s="22" customFormat="1" ht="13.8" x14ac:dyDescent="0.3"/>
    <row r="2768" s="22" customFormat="1" ht="13.8" x14ac:dyDescent="0.3"/>
    <row r="2769" s="22" customFormat="1" ht="13.8" x14ac:dyDescent="0.3"/>
    <row r="2770" s="22" customFormat="1" ht="13.8" x14ac:dyDescent="0.3"/>
    <row r="2771" s="22" customFormat="1" ht="13.8" x14ac:dyDescent="0.3"/>
    <row r="2772" s="22" customFormat="1" ht="13.8" x14ac:dyDescent="0.3"/>
    <row r="2773" s="22" customFormat="1" ht="13.8" x14ac:dyDescent="0.3"/>
    <row r="2774" s="22" customFormat="1" ht="13.8" x14ac:dyDescent="0.3"/>
    <row r="2775" s="22" customFormat="1" ht="13.8" x14ac:dyDescent="0.3"/>
    <row r="2776" s="22" customFormat="1" ht="13.8" x14ac:dyDescent="0.3"/>
    <row r="2777" s="22" customFormat="1" ht="13.8" x14ac:dyDescent="0.3"/>
    <row r="2778" s="22" customFormat="1" ht="13.8" x14ac:dyDescent="0.3"/>
    <row r="2779" s="22" customFormat="1" ht="13.8" x14ac:dyDescent="0.3"/>
    <row r="2780" s="22" customFormat="1" ht="13.8" x14ac:dyDescent="0.3"/>
    <row r="2781" s="22" customFormat="1" ht="13.8" x14ac:dyDescent="0.3"/>
    <row r="2782" s="22" customFormat="1" ht="13.8" x14ac:dyDescent="0.3"/>
    <row r="2783" s="22" customFormat="1" ht="13.8" x14ac:dyDescent="0.3"/>
    <row r="2784" s="22" customFormat="1" ht="13.8" x14ac:dyDescent="0.3"/>
    <row r="2785" s="22" customFormat="1" ht="13.8" x14ac:dyDescent="0.3"/>
    <row r="2786" s="22" customFormat="1" ht="13.8" x14ac:dyDescent="0.3"/>
    <row r="2787" s="22" customFormat="1" ht="13.8" x14ac:dyDescent="0.3"/>
    <row r="2788" s="22" customFormat="1" ht="13.8" x14ac:dyDescent="0.3"/>
    <row r="2789" s="22" customFormat="1" ht="13.8" x14ac:dyDescent="0.3"/>
    <row r="2790" s="22" customFormat="1" ht="13.8" x14ac:dyDescent="0.3"/>
    <row r="2791" s="22" customFormat="1" ht="13.8" x14ac:dyDescent="0.3"/>
    <row r="2792" s="22" customFormat="1" ht="13.8" x14ac:dyDescent="0.3"/>
    <row r="2793" s="22" customFormat="1" ht="13.8" x14ac:dyDescent="0.3"/>
    <row r="2794" s="22" customFormat="1" ht="13.8" x14ac:dyDescent="0.3"/>
    <row r="2795" s="22" customFormat="1" ht="13.8" x14ac:dyDescent="0.3"/>
    <row r="2796" s="22" customFormat="1" ht="13.8" x14ac:dyDescent="0.3"/>
    <row r="2797" s="22" customFormat="1" ht="13.8" x14ac:dyDescent="0.3"/>
    <row r="2798" s="22" customFormat="1" ht="13.8" x14ac:dyDescent="0.3"/>
    <row r="2799" s="22" customFormat="1" ht="13.8" x14ac:dyDescent="0.3"/>
    <row r="2800" s="22" customFormat="1" ht="13.8" x14ac:dyDescent="0.3"/>
    <row r="2801" s="22" customFormat="1" ht="13.8" x14ac:dyDescent="0.3"/>
    <row r="2802" s="22" customFormat="1" ht="13.8" x14ac:dyDescent="0.3"/>
    <row r="2803" s="22" customFormat="1" ht="13.8" x14ac:dyDescent="0.3"/>
    <row r="2804" s="22" customFormat="1" ht="13.8" x14ac:dyDescent="0.3"/>
    <row r="2805" s="22" customFormat="1" ht="13.8" x14ac:dyDescent="0.3"/>
    <row r="2806" s="22" customFormat="1" ht="13.8" x14ac:dyDescent="0.3"/>
    <row r="2807" s="22" customFormat="1" ht="13.8" x14ac:dyDescent="0.3"/>
    <row r="2808" s="22" customFormat="1" ht="13.8" x14ac:dyDescent="0.3"/>
    <row r="2809" s="22" customFormat="1" ht="13.8" x14ac:dyDescent="0.3"/>
    <row r="2810" s="22" customFormat="1" ht="13.8" x14ac:dyDescent="0.3"/>
    <row r="2811" s="22" customFormat="1" ht="13.8" x14ac:dyDescent="0.3"/>
    <row r="2812" s="22" customFormat="1" ht="13.8" x14ac:dyDescent="0.3"/>
    <row r="2813" s="22" customFormat="1" ht="13.8" x14ac:dyDescent="0.3"/>
    <row r="2814" s="22" customFormat="1" ht="13.8" x14ac:dyDescent="0.3"/>
    <row r="2815" s="22" customFormat="1" ht="13.8" x14ac:dyDescent="0.3"/>
    <row r="2816" s="22" customFormat="1" ht="13.8" x14ac:dyDescent="0.3"/>
    <row r="2817" s="22" customFormat="1" ht="13.8" x14ac:dyDescent="0.3"/>
    <row r="2818" s="22" customFormat="1" ht="13.8" x14ac:dyDescent="0.3"/>
    <row r="2819" s="22" customFormat="1" ht="13.8" x14ac:dyDescent="0.3"/>
    <row r="2820" s="22" customFormat="1" ht="13.8" x14ac:dyDescent="0.3"/>
    <row r="2821" s="22" customFormat="1" ht="13.8" x14ac:dyDescent="0.3"/>
    <row r="2822" s="22" customFormat="1" ht="13.8" x14ac:dyDescent="0.3"/>
    <row r="2823" s="22" customFormat="1" ht="13.8" x14ac:dyDescent="0.3"/>
    <row r="2824" s="22" customFormat="1" ht="13.8" x14ac:dyDescent="0.3"/>
    <row r="2825" s="22" customFormat="1" ht="13.8" x14ac:dyDescent="0.3"/>
    <row r="2826" s="22" customFormat="1" ht="13.8" x14ac:dyDescent="0.3"/>
    <row r="2827" s="22" customFormat="1" ht="13.8" x14ac:dyDescent="0.3"/>
    <row r="2828" s="22" customFormat="1" ht="13.8" x14ac:dyDescent="0.3"/>
    <row r="2829" s="22" customFormat="1" ht="13.8" x14ac:dyDescent="0.3"/>
    <row r="2830" s="22" customFormat="1" ht="13.8" x14ac:dyDescent="0.3"/>
    <row r="2831" s="22" customFormat="1" ht="13.8" x14ac:dyDescent="0.3"/>
    <row r="2832" s="22" customFormat="1" ht="13.8" x14ac:dyDescent="0.3"/>
    <row r="2833" s="22" customFormat="1" ht="13.8" x14ac:dyDescent="0.3"/>
    <row r="2834" s="22" customFormat="1" ht="13.8" x14ac:dyDescent="0.3"/>
    <row r="2835" s="22" customFormat="1" ht="13.8" x14ac:dyDescent="0.3"/>
    <row r="2836" s="22" customFormat="1" ht="13.8" x14ac:dyDescent="0.3"/>
    <row r="2837" s="22" customFormat="1" ht="13.8" x14ac:dyDescent="0.3"/>
    <row r="2838" s="22" customFormat="1" ht="13.8" x14ac:dyDescent="0.3"/>
    <row r="2839" s="22" customFormat="1" ht="13.8" x14ac:dyDescent="0.3"/>
    <row r="2840" s="22" customFormat="1" ht="13.8" x14ac:dyDescent="0.3"/>
    <row r="2841" s="22" customFormat="1" ht="13.8" x14ac:dyDescent="0.3"/>
    <row r="2842" s="22" customFormat="1" ht="13.8" x14ac:dyDescent="0.3"/>
    <row r="2843" s="22" customFormat="1" ht="13.8" x14ac:dyDescent="0.3"/>
    <row r="2844" s="22" customFormat="1" ht="13.8" x14ac:dyDescent="0.3"/>
    <row r="2845" s="22" customFormat="1" ht="13.8" x14ac:dyDescent="0.3"/>
    <row r="2846" s="22" customFormat="1" ht="13.8" x14ac:dyDescent="0.3"/>
    <row r="2847" s="22" customFormat="1" ht="13.8" x14ac:dyDescent="0.3"/>
    <row r="2848" s="22" customFormat="1" ht="13.8" x14ac:dyDescent="0.3"/>
    <row r="2849" s="22" customFormat="1" ht="13.8" x14ac:dyDescent="0.3"/>
    <row r="2850" s="22" customFormat="1" ht="13.8" x14ac:dyDescent="0.3"/>
    <row r="2851" s="22" customFormat="1" ht="13.8" x14ac:dyDescent="0.3"/>
    <row r="2852" s="22" customFormat="1" ht="13.8" x14ac:dyDescent="0.3"/>
    <row r="2853" s="22" customFormat="1" ht="13.8" x14ac:dyDescent="0.3"/>
    <row r="2854" s="22" customFormat="1" ht="13.8" x14ac:dyDescent="0.3"/>
    <row r="2855" s="22" customFormat="1" ht="13.8" x14ac:dyDescent="0.3"/>
    <row r="2856" s="22" customFormat="1" ht="13.8" x14ac:dyDescent="0.3"/>
    <row r="2857" s="22" customFormat="1" ht="13.8" x14ac:dyDescent="0.3"/>
    <row r="2858" s="22" customFormat="1" ht="13.8" x14ac:dyDescent="0.3"/>
    <row r="2859" s="22" customFormat="1" ht="13.8" x14ac:dyDescent="0.3"/>
    <row r="2860" s="22" customFormat="1" ht="13.8" x14ac:dyDescent="0.3"/>
    <row r="2861" s="22" customFormat="1" ht="13.8" x14ac:dyDescent="0.3"/>
    <row r="2862" s="22" customFormat="1" ht="13.8" x14ac:dyDescent="0.3"/>
    <row r="2863" s="22" customFormat="1" ht="13.8" x14ac:dyDescent="0.3"/>
    <row r="2864" s="22" customFormat="1" ht="13.8" x14ac:dyDescent="0.3"/>
    <row r="2865" s="22" customFormat="1" ht="13.8" x14ac:dyDescent="0.3"/>
    <row r="2866" s="22" customFormat="1" ht="13.8" x14ac:dyDescent="0.3"/>
    <row r="2867" s="22" customFormat="1" ht="13.8" x14ac:dyDescent="0.3"/>
    <row r="2868" s="22" customFormat="1" ht="13.8" x14ac:dyDescent="0.3"/>
    <row r="2869" s="22" customFormat="1" ht="13.8" x14ac:dyDescent="0.3"/>
    <row r="2870" s="22" customFormat="1" ht="13.8" x14ac:dyDescent="0.3"/>
    <row r="2871" s="22" customFormat="1" ht="13.8" x14ac:dyDescent="0.3"/>
    <row r="2872" s="22" customFormat="1" ht="13.8" x14ac:dyDescent="0.3"/>
    <row r="2873" s="22" customFormat="1" ht="13.8" x14ac:dyDescent="0.3"/>
    <row r="2874" s="22" customFormat="1" ht="13.8" x14ac:dyDescent="0.3"/>
    <row r="2875" s="22" customFormat="1" ht="13.8" x14ac:dyDescent="0.3"/>
    <row r="2876" s="22" customFormat="1" ht="13.8" x14ac:dyDescent="0.3"/>
    <row r="2877" s="22" customFormat="1" ht="13.8" x14ac:dyDescent="0.3"/>
    <row r="2878" s="22" customFormat="1" ht="13.8" x14ac:dyDescent="0.3"/>
    <row r="2879" s="22" customFormat="1" ht="13.8" x14ac:dyDescent="0.3"/>
    <row r="2880" s="22" customFormat="1" ht="13.8" x14ac:dyDescent="0.3"/>
    <row r="2881" s="22" customFormat="1" ht="13.8" x14ac:dyDescent="0.3"/>
    <row r="2882" s="22" customFormat="1" ht="13.8" x14ac:dyDescent="0.3"/>
    <row r="2883" s="22" customFormat="1" ht="13.8" x14ac:dyDescent="0.3"/>
    <row r="2884" s="22" customFormat="1" ht="13.8" x14ac:dyDescent="0.3"/>
    <row r="2885" s="22" customFormat="1" ht="13.8" x14ac:dyDescent="0.3"/>
    <row r="2886" s="22" customFormat="1" ht="13.8" x14ac:dyDescent="0.3"/>
    <row r="2887" s="22" customFormat="1" ht="13.8" x14ac:dyDescent="0.3"/>
    <row r="2888" s="22" customFormat="1" ht="13.8" x14ac:dyDescent="0.3"/>
    <row r="2889" s="22" customFormat="1" ht="13.8" x14ac:dyDescent="0.3"/>
    <row r="2890" s="22" customFormat="1" ht="13.8" x14ac:dyDescent="0.3"/>
    <row r="2891" s="22" customFormat="1" ht="13.8" x14ac:dyDescent="0.3"/>
    <row r="2892" s="22" customFormat="1" ht="13.8" x14ac:dyDescent="0.3"/>
    <row r="2893" s="22" customFormat="1" ht="13.8" x14ac:dyDescent="0.3"/>
    <row r="2894" s="22" customFormat="1" ht="13.8" x14ac:dyDescent="0.3"/>
    <row r="2895" s="22" customFormat="1" ht="13.8" x14ac:dyDescent="0.3"/>
    <row r="2896" s="22" customFormat="1" ht="13.8" x14ac:dyDescent="0.3"/>
    <row r="2897" s="22" customFormat="1" ht="13.8" x14ac:dyDescent="0.3"/>
    <row r="2898" s="22" customFormat="1" ht="13.8" x14ac:dyDescent="0.3"/>
    <row r="2899" s="22" customFormat="1" ht="13.8" x14ac:dyDescent="0.3"/>
    <row r="2900" s="22" customFormat="1" ht="13.8" x14ac:dyDescent="0.3"/>
    <row r="2901" s="22" customFormat="1" ht="13.8" x14ac:dyDescent="0.3"/>
    <row r="2902" s="22" customFormat="1" ht="13.8" x14ac:dyDescent="0.3"/>
    <row r="2903" s="22" customFormat="1" ht="13.8" x14ac:dyDescent="0.3"/>
    <row r="2904" s="22" customFormat="1" ht="13.8" x14ac:dyDescent="0.3"/>
    <row r="2905" s="22" customFormat="1" ht="13.8" x14ac:dyDescent="0.3"/>
    <row r="2906" s="22" customFormat="1" ht="13.8" x14ac:dyDescent="0.3"/>
    <row r="2907" s="22" customFormat="1" ht="13.8" x14ac:dyDescent="0.3"/>
    <row r="2908" s="22" customFormat="1" ht="13.8" x14ac:dyDescent="0.3"/>
    <row r="2909" s="22" customFormat="1" ht="13.8" x14ac:dyDescent="0.3"/>
    <row r="2910" s="22" customFormat="1" ht="13.8" x14ac:dyDescent="0.3"/>
    <row r="2911" s="22" customFormat="1" ht="13.8" x14ac:dyDescent="0.3"/>
    <row r="2912" s="22" customFormat="1" ht="13.8" x14ac:dyDescent="0.3"/>
    <row r="2913" s="22" customFormat="1" ht="13.8" x14ac:dyDescent="0.3"/>
    <row r="2914" s="22" customFormat="1" ht="13.8" x14ac:dyDescent="0.3"/>
    <row r="2915" s="22" customFormat="1" ht="13.8" x14ac:dyDescent="0.3"/>
    <row r="2916" s="22" customFormat="1" ht="13.8" x14ac:dyDescent="0.3"/>
    <row r="2917" s="22" customFormat="1" ht="13.8" x14ac:dyDescent="0.3"/>
    <row r="2918" s="22" customFormat="1" ht="13.8" x14ac:dyDescent="0.3"/>
    <row r="2919" s="22" customFormat="1" ht="13.8" x14ac:dyDescent="0.3"/>
    <row r="2920" s="22" customFormat="1" ht="13.8" x14ac:dyDescent="0.3"/>
    <row r="2921" s="22" customFormat="1" ht="13.8" x14ac:dyDescent="0.3"/>
    <row r="2922" s="22" customFormat="1" ht="13.8" x14ac:dyDescent="0.3"/>
    <row r="2923" s="22" customFormat="1" ht="13.8" x14ac:dyDescent="0.3"/>
    <row r="2924" s="22" customFormat="1" ht="13.8" x14ac:dyDescent="0.3"/>
    <row r="2925" s="22" customFormat="1" ht="13.8" x14ac:dyDescent="0.3"/>
    <row r="2926" s="22" customFormat="1" ht="13.8" x14ac:dyDescent="0.3"/>
    <row r="2927" s="22" customFormat="1" ht="13.8" x14ac:dyDescent="0.3"/>
    <row r="2928" s="22" customFormat="1" ht="13.8" x14ac:dyDescent="0.3"/>
    <row r="2929" s="22" customFormat="1" ht="13.8" x14ac:dyDescent="0.3"/>
    <row r="2930" s="22" customFormat="1" ht="13.8" x14ac:dyDescent="0.3"/>
    <row r="2931" s="22" customFormat="1" ht="13.8" x14ac:dyDescent="0.3"/>
    <row r="2932" s="22" customFormat="1" ht="13.8" x14ac:dyDescent="0.3"/>
    <row r="2933" s="22" customFormat="1" ht="13.8" x14ac:dyDescent="0.3"/>
    <row r="2934" s="22" customFormat="1" ht="13.8" x14ac:dyDescent="0.3"/>
    <row r="2935" s="22" customFormat="1" ht="13.8" x14ac:dyDescent="0.3"/>
    <row r="2936" s="22" customFormat="1" ht="13.8" x14ac:dyDescent="0.3"/>
    <row r="2937" s="22" customFormat="1" ht="13.8" x14ac:dyDescent="0.3"/>
    <row r="2938" s="22" customFormat="1" ht="13.8" x14ac:dyDescent="0.3"/>
    <row r="2939" s="22" customFormat="1" ht="13.8" x14ac:dyDescent="0.3"/>
    <row r="2940" s="22" customFormat="1" ht="13.8" x14ac:dyDescent="0.3"/>
    <row r="2941" s="22" customFormat="1" ht="13.8" x14ac:dyDescent="0.3"/>
    <row r="2942" s="22" customFormat="1" ht="13.8" x14ac:dyDescent="0.3"/>
    <row r="2943" s="22" customFormat="1" ht="13.8" x14ac:dyDescent="0.3"/>
    <row r="2944" s="22" customFormat="1" ht="13.8" x14ac:dyDescent="0.3"/>
    <row r="2945" s="22" customFormat="1" ht="13.8" x14ac:dyDescent="0.3"/>
    <row r="2946" s="22" customFormat="1" ht="13.8" x14ac:dyDescent="0.3"/>
    <row r="2947" s="22" customFormat="1" ht="13.8" x14ac:dyDescent="0.3"/>
    <row r="2948" s="22" customFormat="1" ht="13.8" x14ac:dyDescent="0.3"/>
    <row r="2949" s="22" customFormat="1" ht="13.8" x14ac:dyDescent="0.3"/>
    <row r="2950" s="22" customFormat="1" ht="13.8" x14ac:dyDescent="0.3"/>
    <row r="2951" s="22" customFormat="1" ht="13.8" x14ac:dyDescent="0.3"/>
    <row r="2952" s="22" customFormat="1" ht="13.8" x14ac:dyDescent="0.3"/>
    <row r="2953" s="22" customFormat="1" ht="13.8" x14ac:dyDescent="0.3"/>
    <row r="2954" s="22" customFormat="1" ht="13.8" x14ac:dyDescent="0.3"/>
    <row r="2955" s="22" customFormat="1" ht="13.8" x14ac:dyDescent="0.3"/>
    <row r="2956" s="22" customFormat="1" ht="13.8" x14ac:dyDescent="0.3"/>
    <row r="2957" s="22" customFormat="1" ht="13.8" x14ac:dyDescent="0.3"/>
    <row r="2958" s="22" customFormat="1" ht="13.8" x14ac:dyDescent="0.3"/>
    <row r="2959" s="22" customFormat="1" ht="13.8" x14ac:dyDescent="0.3"/>
    <row r="2960" s="22" customFormat="1" ht="13.8" x14ac:dyDescent="0.3"/>
    <row r="2961" s="22" customFormat="1" ht="13.8" x14ac:dyDescent="0.3"/>
    <row r="2962" s="22" customFormat="1" ht="13.8" x14ac:dyDescent="0.3"/>
    <row r="2963" s="22" customFormat="1" ht="13.8" x14ac:dyDescent="0.3"/>
    <row r="2964" s="22" customFormat="1" ht="13.8" x14ac:dyDescent="0.3"/>
    <row r="2965" s="22" customFormat="1" ht="13.8" x14ac:dyDescent="0.3"/>
    <row r="2966" s="22" customFormat="1" ht="13.8" x14ac:dyDescent="0.3"/>
    <row r="2967" s="22" customFormat="1" ht="13.8" x14ac:dyDescent="0.3"/>
    <row r="2968" s="22" customFormat="1" ht="13.8" x14ac:dyDescent="0.3"/>
    <row r="2969" s="22" customFormat="1" ht="13.8" x14ac:dyDescent="0.3"/>
    <row r="2970" s="22" customFormat="1" ht="13.8" x14ac:dyDescent="0.3"/>
    <row r="2971" s="22" customFormat="1" ht="13.8" x14ac:dyDescent="0.3"/>
    <row r="2972" s="22" customFormat="1" ht="13.8" x14ac:dyDescent="0.3"/>
    <row r="2973" s="22" customFormat="1" ht="13.8" x14ac:dyDescent="0.3"/>
    <row r="2974" s="22" customFormat="1" ht="13.8" x14ac:dyDescent="0.3"/>
    <row r="2975" s="22" customFormat="1" ht="13.8" x14ac:dyDescent="0.3"/>
    <row r="2976" s="22" customFormat="1" ht="13.8" x14ac:dyDescent="0.3"/>
    <row r="2977" s="22" customFormat="1" ht="13.8" x14ac:dyDescent="0.3"/>
    <row r="2978" s="22" customFormat="1" ht="13.8" x14ac:dyDescent="0.3"/>
    <row r="2979" s="22" customFormat="1" ht="13.8" x14ac:dyDescent="0.3"/>
    <row r="2980" s="22" customFormat="1" ht="13.8" x14ac:dyDescent="0.3"/>
    <row r="2981" s="22" customFormat="1" ht="13.8" x14ac:dyDescent="0.3"/>
    <row r="2982" s="22" customFormat="1" ht="13.8" x14ac:dyDescent="0.3"/>
    <row r="2983" s="22" customFormat="1" ht="13.8" x14ac:dyDescent="0.3"/>
    <row r="2984" s="22" customFormat="1" ht="13.8" x14ac:dyDescent="0.3"/>
    <row r="2985" s="22" customFormat="1" ht="13.8" x14ac:dyDescent="0.3"/>
    <row r="2986" s="22" customFormat="1" ht="13.8" x14ac:dyDescent="0.3"/>
    <row r="2987" s="22" customFormat="1" ht="13.8" x14ac:dyDescent="0.3"/>
    <row r="2988" s="22" customFormat="1" ht="13.8" x14ac:dyDescent="0.3"/>
    <row r="2989" s="22" customFormat="1" ht="13.8" x14ac:dyDescent="0.3"/>
    <row r="2990" s="22" customFormat="1" ht="13.8" x14ac:dyDescent="0.3"/>
    <row r="2991" s="22" customFormat="1" ht="13.8" x14ac:dyDescent="0.3"/>
    <row r="2992" s="22" customFormat="1" ht="13.8" x14ac:dyDescent="0.3"/>
    <row r="2993" s="22" customFormat="1" ht="13.8" x14ac:dyDescent="0.3"/>
    <row r="2994" s="22" customFormat="1" ht="13.8" x14ac:dyDescent="0.3"/>
    <row r="2995" s="22" customFormat="1" ht="13.8" x14ac:dyDescent="0.3"/>
    <row r="2996" s="22" customFormat="1" ht="13.8" x14ac:dyDescent="0.3"/>
    <row r="2997" s="22" customFormat="1" ht="13.8" x14ac:dyDescent="0.3"/>
    <row r="2998" s="22" customFormat="1" ht="13.8" x14ac:dyDescent="0.3"/>
    <row r="2999" s="22" customFormat="1" ht="13.8" x14ac:dyDescent="0.3"/>
    <row r="3000" s="22" customFormat="1" ht="13.8" x14ac:dyDescent="0.3"/>
    <row r="3001" s="22" customFormat="1" ht="13.8" x14ac:dyDescent="0.3"/>
    <row r="3002" s="22" customFormat="1" ht="13.8" x14ac:dyDescent="0.3"/>
    <row r="3003" s="22" customFormat="1" ht="13.8" x14ac:dyDescent="0.3"/>
    <row r="3004" s="22" customFormat="1" ht="13.8" x14ac:dyDescent="0.3"/>
    <row r="3005" s="22" customFormat="1" ht="13.8" x14ac:dyDescent="0.3"/>
    <row r="3006" s="22" customFormat="1" ht="13.8" x14ac:dyDescent="0.3"/>
    <row r="3007" s="22" customFormat="1" ht="13.8" x14ac:dyDescent="0.3"/>
    <row r="3008" s="22" customFormat="1" ht="13.8" x14ac:dyDescent="0.3"/>
    <row r="3009" s="22" customFormat="1" ht="13.8" x14ac:dyDescent="0.3"/>
    <row r="3010" s="22" customFormat="1" ht="13.8" x14ac:dyDescent="0.3"/>
    <row r="3011" s="22" customFormat="1" ht="13.8" x14ac:dyDescent="0.3"/>
    <row r="3012" s="22" customFormat="1" ht="13.8" x14ac:dyDescent="0.3"/>
    <row r="3013" s="22" customFormat="1" ht="13.8" x14ac:dyDescent="0.3"/>
    <row r="3014" s="22" customFormat="1" ht="13.8" x14ac:dyDescent="0.3"/>
    <row r="3015" s="22" customFormat="1" ht="13.8" x14ac:dyDescent="0.3"/>
    <row r="3016" s="22" customFormat="1" ht="13.8" x14ac:dyDescent="0.3"/>
    <row r="3017" s="22" customFormat="1" ht="13.8" x14ac:dyDescent="0.3"/>
    <row r="3018" s="22" customFormat="1" ht="13.8" x14ac:dyDescent="0.3"/>
    <row r="3019" s="22" customFormat="1" ht="13.8" x14ac:dyDescent="0.3"/>
    <row r="3020" s="22" customFormat="1" ht="13.8" x14ac:dyDescent="0.3"/>
    <row r="3021" s="22" customFormat="1" ht="13.8" x14ac:dyDescent="0.3"/>
    <row r="3022" s="22" customFormat="1" ht="13.8" x14ac:dyDescent="0.3"/>
    <row r="3023" s="22" customFormat="1" ht="13.8" x14ac:dyDescent="0.3"/>
    <row r="3024" s="22" customFormat="1" ht="13.8" x14ac:dyDescent="0.3"/>
    <row r="3025" s="22" customFormat="1" ht="13.8" x14ac:dyDescent="0.3"/>
    <row r="3026" s="22" customFormat="1" ht="13.8" x14ac:dyDescent="0.3"/>
    <row r="3027" s="22" customFormat="1" ht="13.8" x14ac:dyDescent="0.3"/>
    <row r="3028" s="22" customFormat="1" ht="13.8" x14ac:dyDescent="0.3"/>
    <row r="3029" s="22" customFormat="1" ht="13.8" x14ac:dyDescent="0.3"/>
    <row r="3030" s="22" customFormat="1" ht="13.8" x14ac:dyDescent="0.3"/>
    <row r="3031" s="22" customFormat="1" ht="13.8" x14ac:dyDescent="0.3"/>
    <row r="3032" s="22" customFormat="1" ht="13.8" x14ac:dyDescent="0.3"/>
    <row r="3033" s="22" customFormat="1" ht="13.8" x14ac:dyDescent="0.3"/>
    <row r="3034" s="22" customFormat="1" ht="13.8" x14ac:dyDescent="0.3"/>
    <row r="3035" s="22" customFormat="1" ht="13.8" x14ac:dyDescent="0.3"/>
    <row r="3036" s="22" customFormat="1" ht="13.8" x14ac:dyDescent="0.3"/>
    <row r="3037" s="22" customFormat="1" ht="13.8" x14ac:dyDescent="0.3"/>
    <row r="3038" s="22" customFormat="1" ht="13.8" x14ac:dyDescent="0.3"/>
    <row r="3039" s="22" customFormat="1" ht="13.8" x14ac:dyDescent="0.3"/>
    <row r="3040" s="22" customFormat="1" ht="13.8" x14ac:dyDescent="0.3"/>
    <row r="3041" s="22" customFormat="1" ht="13.8" x14ac:dyDescent="0.3"/>
    <row r="3042" s="22" customFormat="1" ht="13.8" x14ac:dyDescent="0.3"/>
    <row r="3043" s="22" customFormat="1" ht="13.8" x14ac:dyDescent="0.3"/>
    <row r="3044" s="22" customFormat="1" ht="13.8" x14ac:dyDescent="0.3"/>
    <row r="3045" s="22" customFormat="1" ht="13.8" x14ac:dyDescent="0.3"/>
    <row r="3046" s="22" customFormat="1" ht="13.8" x14ac:dyDescent="0.3"/>
    <row r="3047" s="22" customFormat="1" ht="13.8" x14ac:dyDescent="0.3"/>
    <row r="3048" s="22" customFormat="1" ht="13.8" x14ac:dyDescent="0.3"/>
    <row r="3049" s="22" customFormat="1" ht="13.8" x14ac:dyDescent="0.3"/>
    <row r="3050" s="22" customFormat="1" ht="13.8" x14ac:dyDescent="0.3"/>
    <row r="3051" s="22" customFormat="1" ht="13.8" x14ac:dyDescent="0.3"/>
    <row r="3052" s="22" customFormat="1" ht="13.8" x14ac:dyDescent="0.3"/>
    <row r="3053" s="22" customFormat="1" ht="13.8" x14ac:dyDescent="0.3"/>
    <row r="3054" s="22" customFormat="1" ht="13.8" x14ac:dyDescent="0.3"/>
    <row r="3055" s="22" customFormat="1" ht="13.8" x14ac:dyDescent="0.3"/>
    <row r="3056" s="22" customFormat="1" ht="13.8" x14ac:dyDescent="0.3"/>
    <row r="3057" s="22" customFormat="1" ht="13.8" x14ac:dyDescent="0.3"/>
    <row r="3058" s="22" customFormat="1" ht="13.8" x14ac:dyDescent="0.3"/>
    <row r="3059" s="22" customFormat="1" ht="13.8" x14ac:dyDescent="0.3"/>
    <row r="3060" s="22" customFormat="1" ht="13.8" x14ac:dyDescent="0.3"/>
    <row r="3061" s="22" customFormat="1" ht="13.8" x14ac:dyDescent="0.3"/>
    <row r="3062" s="22" customFormat="1" ht="13.8" x14ac:dyDescent="0.3"/>
    <row r="3063" s="22" customFormat="1" ht="13.8" x14ac:dyDescent="0.3"/>
    <row r="3064" s="22" customFormat="1" ht="13.8" x14ac:dyDescent="0.3"/>
    <row r="3065" s="22" customFormat="1" ht="13.8" x14ac:dyDescent="0.3"/>
    <row r="3066" s="22" customFormat="1" ht="13.8" x14ac:dyDescent="0.3"/>
    <row r="3067" s="22" customFormat="1" ht="13.8" x14ac:dyDescent="0.3"/>
    <row r="3068" s="22" customFormat="1" ht="13.8" x14ac:dyDescent="0.3"/>
    <row r="3069" s="22" customFormat="1" ht="13.8" x14ac:dyDescent="0.3"/>
    <row r="3070" s="22" customFormat="1" ht="13.8" x14ac:dyDescent="0.3"/>
    <row r="3071" s="22" customFormat="1" ht="13.8" x14ac:dyDescent="0.3"/>
    <row r="3072" s="22" customFormat="1" ht="13.8" x14ac:dyDescent="0.3"/>
    <row r="3073" s="22" customFormat="1" ht="13.8" x14ac:dyDescent="0.3"/>
    <row r="3074" s="22" customFormat="1" ht="13.8" x14ac:dyDescent="0.3"/>
    <row r="3075" s="22" customFormat="1" ht="13.8" x14ac:dyDescent="0.3"/>
    <row r="3076" s="22" customFormat="1" ht="13.8" x14ac:dyDescent="0.3"/>
    <row r="3077" s="22" customFormat="1" ht="13.8" x14ac:dyDescent="0.3"/>
    <row r="3078" s="22" customFormat="1" ht="13.8" x14ac:dyDescent="0.3"/>
    <row r="3079" s="22" customFormat="1" ht="13.8" x14ac:dyDescent="0.3"/>
    <row r="3080" s="22" customFormat="1" ht="13.8" x14ac:dyDescent="0.3"/>
    <row r="3081" s="22" customFormat="1" ht="13.8" x14ac:dyDescent="0.3"/>
    <row r="3082" s="22" customFormat="1" ht="13.8" x14ac:dyDescent="0.3"/>
    <row r="3083" s="22" customFormat="1" ht="13.8" x14ac:dyDescent="0.3"/>
    <row r="3084" s="22" customFormat="1" ht="13.8" x14ac:dyDescent="0.3"/>
    <row r="3085" s="22" customFormat="1" ht="13.8" x14ac:dyDescent="0.3"/>
    <row r="3086" s="22" customFormat="1" ht="13.8" x14ac:dyDescent="0.3"/>
    <row r="3087" s="22" customFormat="1" ht="13.8" x14ac:dyDescent="0.3"/>
    <row r="3088" s="22" customFormat="1" ht="13.8" x14ac:dyDescent="0.3"/>
    <row r="3089" s="22" customFormat="1" ht="13.8" x14ac:dyDescent="0.3"/>
    <row r="3090" s="22" customFormat="1" ht="13.8" x14ac:dyDescent="0.3"/>
    <row r="3091" s="22" customFormat="1" ht="13.8" x14ac:dyDescent="0.3"/>
    <row r="3092" s="22" customFormat="1" ht="13.8" x14ac:dyDescent="0.3"/>
    <row r="3093" s="22" customFormat="1" ht="13.8" x14ac:dyDescent="0.3"/>
    <row r="3094" s="22" customFormat="1" ht="13.8" x14ac:dyDescent="0.3"/>
    <row r="3095" s="22" customFormat="1" ht="13.8" x14ac:dyDescent="0.3"/>
    <row r="3096" s="22" customFormat="1" ht="13.8" x14ac:dyDescent="0.3"/>
    <row r="3097" s="22" customFormat="1" ht="13.8" x14ac:dyDescent="0.3"/>
    <row r="3098" s="22" customFormat="1" ht="13.8" x14ac:dyDescent="0.3"/>
    <row r="3099" s="22" customFormat="1" ht="13.8" x14ac:dyDescent="0.3"/>
    <row r="3100" s="22" customFormat="1" ht="13.8" x14ac:dyDescent="0.3"/>
    <row r="3101" s="22" customFormat="1" ht="13.8" x14ac:dyDescent="0.3"/>
    <row r="3102" s="22" customFormat="1" ht="13.8" x14ac:dyDescent="0.3"/>
    <row r="3103" s="22" customFormat="1" ht="13.8" x14ac:dyDescent="0.3"/>
    <row r="3104" s="22" customFormat="1" ht="13.8" x14ac:dyDescent="0.3"/>
    <row r="3105" s="22" customFormat="1" ht="13.8" x14ac:dyDescent="0.3"/>
    <row r="3106" s="22" customFormat="1" ht="13.8" x14ac:dyDescent="0.3"/>
    <row r="3107" s="22" customFormat="1" ht="13.8" x14ac:dyDescent="0.3"/>
    <row r="3108" s="22" customFormat="1" ht="13.8" x14ac:dyDescent="0.3"/>
    <row r="3109" s="22" customFormat="1" ht="13.8" x14ac:dyDescent="0.3"/>
    <row r="3110" s="22" customFormat="1" ht="13.8" x14ac:dyDescent="0.3"/>
    <row r="3111" s="22" customFormat="1" ht="13.8" x14ac:dyDescent="0.3"/>
    <row r="3112" s="22" customFormat="1" ht="13.8" x14ac:dyDescent="0.3"/>
    <row r="3113" s="22" customFormat="1" ht="13.8" x14ac:dyDescent="0.3"/>
    <row r="3114" s="22" customFormat="1" ht="13.8" x14ac:dyDescent="0.3"/>
    <row r="3115" s="22" customFormat="1" ht="13.8" x14ac:dyDescent="0.3"/>
    <row r="3116" s="22" customFormat="1" ht="13.8" x14ac:dyDescent="0.3"/>
    <row r="3117" s="22" customFormat="1" ht="13.8" x14ac:dyDescent="0.3"/>
    <row r="3118" s="22" customFormat="1" ht="13.8" x14ac:dyDescent="0.3"/>
    <row r="3119" s="22" customFormat="1" ht="13.8" x14ac:dyDescent="0.3"/>
    <row r="3120" s="22" customFormat="1" ht="13.8" x14ac:dyDescent="0.3"/>
    <row r="3121" s="22" customFormat="1" ht="13.8" x14ac:dyDescent="0.3"/>
    <row r="3122" s="22" customFormat="1" ht="13.8" x14ac:dyDescent="0.3"/>
    <row r="3123" s="22" customFormat="1" ht="13.8" x14ac:dyDescent="0.3"/>
    <row r="3124" s="22" customFormat="1" ht="13.8" x14ac:dyDescent="0.3"/>
    <row r="3125" s="22" customFormat="1" ht="13.8" x14ac:dyDescent="0.3"/>
    <row r="3126" s="22" customFormat="1" ht="13.8" x14ac:dyDescent="0.3"/>
    <row r="3127" s="22" customFormat="1" ht="13.8" x14ac:dyDescent="0.3"/>
    <row r="3128" s="22" customFormat="1" ht="13.8" x14ac:dyDescent="0.3"/>
    <row r="3129" s="22" customFormat="1" ht="13.8" x14ac:dyDescent="0.3"/>
    <row r="3130" s="22" customFormat="1" ht="13.8" x14ac:dyDescent="0.3"/>
    <row r="3131" s="22" customFormat="1" ht="13.8" x14ac:dyDescent="0.3"/>
    <row r="3132" s="22" customFormat="1" ht="13.8" x14ac:dyDescent="0.3"/>
    <row r="3133" s="22" customFormat="1" ht="13.8" x14ac:dyDescent="0.3"/>
    <row r="3134" s="22" customFormat="1" ht="13.8" x14ac:dyDescent="0.3"/>
    <row r="3135" s="22" customFormat="1" ht="13.8" x14ac:dyDescent="0.3"/>
    <row r="3136" s="22" customFormat="1" ht="13.8" x14ac:dyDescent="0.3"/>
    <row r="3137" s="22" customFormat="1" ht="13.8" x14ac:dyDescent="0.3"/>
    <row r="3138" s="22" customFormat="1" ht="13.8" x14ac:dyDescent="0.3"/>
    <row r="3139" s="22" customFormat="1" ht="13.8" x14ac:dyDescent="0.3"/>
    <row r="3140" s="22" customFormat="1" ht="13.8" x14ac:dyDescent="0.3"/>
    <row r="3141" s="22" customFormat="1" ht="13.8" x14ac:dyDescent="0.3"/>
    <row r="3142" s="22" customFormat="1" ht="13.8" x14ac:dyDescent="0.3"/>
    <row r="3143" s="22" customFormat="1" ht="13.8" x14ac:dyDescent="0.3"/>
    <row r="3144" s="22" customFormat="1" ht="13.8" x14ac:dyDescent="0.3"/>
    <row r="3145" s="22" customFormat="1" ht="13.8" x14ac:dyDescent="0.3"/>
    <row r="3146" s="22" customFormat="1" ht="13.8" x14ac:dyDescent="0.3"/>
    <row r="3147" s="22" customFormat="1" ht="13.8" x14ac:dyDescent="0.3"/>
    <row r="3148" s="22" customFormat="1" ht="13.8" x14ac:dyDescent="0.3"/>
    <row r="3149" s="22" customFormat="1" ht="13.8" x14ac:dyDescent="0.3"/>
    <row r="3150" s="22" customFormat="1" ht="13.8" x14ac:dyDescent="0.3"/>
    <row r="3151" s="22" customFormat="1" ht="13.8" x14ac:dyDescent="0.3"/>
    <row r="3152" s="22" customFormat="1" ht="13.8" x14ac:dyDescent="0.3"/>
    <row r="3153" s="22" customFormat="1" ht="13.8" x14ac:dyDescent="0.3"/>
    <row r="3154" s="22" customFormat="1" ht="13.8" x14ac:dyDescent="0.3"/>
    <row r="3155" s="22" customFormat="1" ht="13.8" x14ac:dyDescent="0.3"/>
    <row r="3156" s="22" customFormat="1" ht="13.8" x14ac:dyDescent="0.3"/>
    <row r="3157" s="22" customFormat="1" ht="13.8" x14ac:dyDescent="0.3"/>
    <row r="3158" s="22" customFormat="1" ht="13.8" x14ac:dyDescent="0.3"/>
    <row r="3159" s="22" customFormat="1" ht="13.8" x14ac:dyDescent="0.3"/>
    <row r="3160" s="22" customFormat="1" ht="13.8" x14ac:dyDescent="0.3"/>
    <row r="3161" s="22" customFormat="1" ht="13.8" x14ac:dyDescent="0.3"/>
    <row r="3162" s="22" customFormat="1" ht="13.8" x14ac:dyDescent="0.3"/>
    <row r="3163" s="22" customFormat="1" ht="13.8" x14ac:dyDescent="0.3"/>
    <row r="3164" s="22" customFormat="1" ht="13.8" x14ac:dyDescent="0.3"/>
    <row r="3165" s="22" customFormat="1" ht="13.8" x14ac:dyDescent="0.3"/>
    <row r="3166" s="22" customFormat="1" ht="13.8" x14ac:dyDescent="0.3"/>
    <row r="3167" s="22" customFormat="1" ht="13.8" x14ac:dyDescent="0.3"/>
    <row r="3168" s="22" customFormat="1" ht="13.8" x14ac:dyDescent="0.3"/>
    <row r="3169" s="22" customFormat="1" ht="13.8" x14ac:dyDescent="0.3"/>
    <row r="3170" s="22" customFormat="1" ht="13.8" x14ac:dyDescent="0.3"/>
    <row r="3171" s="22" customFormat="1" ht="13.8" x14ac:dyDescent="0.3"/>
    <row r="3172" s="22" customFormat="1" ht="13.8" x14ac:dyDescent="0.3"/>
    <row r="3173" s="22" customFormat="1" ht="13.8" x14ac:dyDescent="0.3"/>
    <row r="3174" s="22" customFormat="1" ht="13.8" x14ac:dyDescent="0.3"/>
    <row r="3175" s="22" customFormat="1" ht="13.8" x14ac:dyDescent="0.3"/>
    <row r="3176" s="22" customFormat="1" ht="13.8" x14ac:dyDescent="0.3"/>
    <row r="3177" s="22" customFormat="1" ht="13.8" x14ac:dyDescent="0.3"/>
    <row r="3178" s="22" customFormat="1" ht="13.8" x14ac:dyDescent="0.3"/>
    <row r="3179" s="22" customFormat="1" ht="13.8" x14ac:dyDescent="0.3"/>
    <row r="3180" s="22" customFormat="1" ht="13.8" x14ac:dyDescent="0.3"/>
    <row r="3181" s="22" customFormat="1" ht="13.8" x14ac:dyDescent="0.3"/>
    <row r="3182" s="22" customFormat="1" ht="13.8" x14ac:dyDescent="0.3"/>
    <row r="3183" s="22" customFormat="1" ht="13.8" x14ac:dyDescent="0.3"/>
    <row r="3184" s="22" customFormat="1" ht="13.8" x14ac:dyDescent="0.3"/>
    <row r="3185" s="22" customFormat="1" ht="13.8" x14ac:dyDescent="0.3"/>
    <row r="3186" s="22" customFormat="1" ht="13.8" x14ac:dyDescent="0.3"/>
    <row r="3187" s="22" customFormat="1" ht="13.8" x14ac:dyDescent="0.3"/>
    <row r="3188" s="22" customFormat="1" ht="13.8" x14ac:dyDescent="0.3"/>
    <row r="3189" s="22" customFormat="1" ht="13.8" x14ac:dyDescent="0.3"/>
    <row r="3190" s="22" customFormat="1" ht="13.8" x14ac:dyDescent="0.3"/>
    <row r="3191" s="22" customFormat="1" ht="13.8" x14ac:dyDescent="0.3"/>
    <row r="3192" s="22" customFormat="1" ht="13.8" x14ac:dyDescent="0.3"/>
    <row r="3193" s="22" customFormat="1" ht="13.8" x14ac:dyDescent="0.3"/>
    <row r="3194" s="22" customFormat="1" ht="13.8" x14ac:dyDescent="0.3"/>
    <row r="3195" s="22" customFormat="1" ht="13.8" x14ac:dyDescent="0.3"/>
    <row r="3196" s="22" customFormat="1" ht="13.8" x14ac:dyDescent="0.3"/>
    <row r="3197" s="22" customFormat="1" ht="13.8" x14ac:dyDescent="0.3"/>
    <row r="3198" s="22" customFormat="1" ht="13.8" x14ac:dyDescent="0.3"/>
    <row r="3199" s="22" customFormat="1" ht="13.8" x14ac:dyDescent="0.3"/>
    <row r="3200" s="22" customFormat="1" ht="13.8" x14ac:dyDescent="0.3"/>
    <row r="3201" s="22" customFormat="1" ht="13.8" x14ac:dyDescent="0.3"/>
    <row r="3202" s="22" customFormat="1" ht="13.8" x14ac:dyDescent="0.3"/>
    <row r="3203" s="22" customFormat="1" ht="13.8" x14ac:dyDescent="0.3"/>
    <row r="3204" s="22" customFormat="1" ht="13.8" x14ac:dyDescent="0.3"/>
    <row r="3205" s="22" customFormat="1" ht="13.8" x14ac:dyDescent="0.3"/>
    <row r="3206" s="22" customFormat="1" ht="13.8" x14ac:dyDescent="0.3"/>
    <row r="3207" s="22" customFormat="1" ht="13.8" x14ac:dyDescent="0.3"/>
    <row r="3208" s="22" customFormat="1" ht="13.8" x14ac:dyDescent="0.3"/>
    <row r="3209" s="22" customFormat="1" ht="13.8" x14ac:dyDescent="0.3"/>
    <row r="3210" s="22" customFormat="1" ht="13.8" x14ac:dyDescent="0.3"/>
    <row r="3211" s="22" customFormat="1" ht="13.8" x14ac:dyDescent="0.3"/>
    <row r="3212" s="22" customFormat="1" ht="13.8" x14ac:dyDescent="0.3"/>
    <row r="3213" s="22" customFormat="1" ht="13.8" x14ac:dyDescent="0.3"/>
    <row r="3214" s="22" customFormat="1" ht="13.8" x14ac:dyDescent="0.3"/>
    <row r="3215" s="22" customFormat="1" ht="13.8" x14ac:dyDescent="0.3"/>
    <row r="3216" s="22" customFormat="1" ht="13.8" x14ac:dyDescent="0.3"/>
    <row r="3217" s="22" customFormat="1" ht="13.8" x14ac:dyDescent="0.3"/>
    <row r="3218" s="22" customFormat="1" ht="13.8" x14ac:dyDescent="0.3"/>
    <row r="3219" s="22" customFormat="1" ht="13.8" x14ac:dyDescent="0.3"/>
    <row r="3220" s="22" customFormat="1" ht="13.8" x14ac:dyDescent="0.3"/>
    <row r="3221" s="22" customFormat="1" ht="13.8" x14ac:dyDescent="0.3"/>
    <row r="3222" s="22" customFormat="1" ht="13.8" x14ac:dyDescent="0.3"/>
    <row r="3223" s="22" customFormat="1" ht="13.8" x14ac:dyDescent="0.3"/>
    <row r="3224" s="22" customFormat="1" ht="13.8" x14ac:dyDescent="0.3"/>
    <row r="3225" s="22" customFormat="1" ht="13.8" x14ac:dyDescent="0.3"/>
    <row r="3226" s="22" customFormat="1" ht="13.8" x14ac:dyDescent="0.3"/>
    <row r="3227" s="22" customFormat="1" ht="13.8" x14ac:dyDescent="0.3"/>
    <row r="3228" s="22" customFormat="1" ht="13.8" x14ac:dyDescent="0.3"/>
    <row r="3229" s="22" customFormat="1" ht="13.8" x14ac:dyDescent="0.3"/>
    <row r="3230" s="22" customFormat="1" ht="13.8" x14ac:dyDescent="0.3"/>
    <row r="3231" s="22" customFormat="1" ht="13.8" x14ac:dyDescent="0.3"/>
    <row r="3232" s="22" customFormat="1" ht="13.8" x14ac:dyDescent="0.3"/>
    <row r="3233" s="22" customFormat="1" ht="13.8" x14ac:dyDescent="0.3"/>
    <row r="3234" s="22" customFormat="1" ht="13.8" x14ac:dyDescent="0.3"/>
    <row r="3235" s="22" customFormat="1" ht="13.8" x14ac:dyDescent="0.3"/>
    <row r="3236" s="22" customFormat="1" ht="13.8" x14ac:dyDescent="0.3"/>
    <row r="3237" s="22" customFormat="1" ht="13.8" x14ac:dyDescent="0.3"/>
    <row r="3238" s="22" customFormat="1" ht="13.8" x14ac:dyDescent="0.3"/>
    <row r="3239" s="22" customFormat="1" ht="13.8" x14ac:dyDescent="0.3"/>
    <row r="3240" s="22" customFormat="1" ht="13.8" x14ac:dyDescent="0.3"/>
    <row r="3241" s="22" customFormat="1" ht="13.8" x14ac:dyDescent="0.3"/>
    <row r="3242" s="22" customFormat="1" ht="13.8" x14ac:dyDescent="0.3"/>
    <row r="3243" s="22" customFormat="1" ht="13.8" x14ac:dyDescent="0.3"/>
    <row r="3244" s="22" customFormat="1" ht="13.8" x14ac:dyDescent="0.3"/>
    <row r="3245" s="22" customFormat="1" ht="13.8" x14ac:dyDescent="0.3"/>
    <row r="3246" s="22" customFormat="1" ht="13.8" x14ac:dyDescent="0.3"/>
    <row r="3247" s="22" customFormat="1" ht="13.8" x14ac:dyDescent="0.3"/>
    <row r="3248" s="22" customFormat="1" ht="13.8" x14ac:dyDescent="0.3"/>
    <row r="3249" s="22" customFormat="1" ht="13.8" x14ac:dyDescent="0.3"/>
    <row r="3250" s="22" customFormat="1" ht="13.8" x14ac:dyDescent="0.3"/>
    <row r="3251" s="22" customFormat="1" ht="13.8" x14ac:dyDescent="0.3"/>
    <row r="3252" s="22" customFormat="1" ht="13.8" x14ac:dyDescent="0.3"/>
    <row r="3253" s="22" customFormat="1" ht="13.8" x14ac:dyDescent="0.3"/>
    <row r="3254" s="22" customFormat="1" ht="13.8" x14ac:dyDescent="0.3"/>
    <row r="3255" s="22" customFormat="1" ht="13.8" x14ac:dyDescent="0.3"/>
    <row r="3256" s="22" customFormat="1" ht="13.8" x14ac:dyDescent="0.3"/>
    <row r="3257" s="22" customFormat="1" ht="13.8" x14ac:dyDescent="0.3"/>
    <row r="3258" s="22" customFormat="1" ht="13.8" x14ac:dyDescent="0.3"/>
    <row r="3259" s="22" customFormat="1" ht="13.8" x14ac:dyDescent="0.3"/>
    <row r="3260" s="22" customFormat="1" ht="13.8" x14ac:dyDescent="0.3"/>
    <row r="3261" s="22" customFormat="1" ht="13.8" x14ac:dyDescent="0.3"/>
    <row r="3262" s="22" customFormat="1" ht="13.8" x14ac:dyDescent="0.3"/>
    <row r="3263" s="22" customFormat="1" ht="13.8" x14ac:dyDescent="0.3"/>
    <row r="3264" s="22" customFormat="1" ht="13.8" x14ac:dyDescent="0.3"/>
    <row r="3265" s="22" customFormat="1" ht="13.8" x14ac:dyDescent="0.3"/>
    <row r="3266" s="22" customFormat="1" ht="13.8" x14ac:dyDescent="0.3"/>
    <row r="3267" s="22" customFormat="1" ht="13.8" x14ac:dyDescent="0.3"/>
    <row r="3268" s="22" customFormat="1" ht="13.8" x14ac:dyDescent="0.3"/>
    <row r="3269" s="22" customFormat="1" ht="13.8" x14ac:dyDescent="0.3"/>
    <row r="3270" s="22" customFormat="1" ht="13.8" x14ac:dyDescent="0.3"/>
    <row r="3271" s="22" customFormat="1" ht="13.8" x14ac:dyDescent="0.3"/>
    <row r="3272" s="22" customFormat="1" ht="13.8" x14ac:dyDescent="0.3"/>
    <row r="3273" s="22" customFormat="1" ht="13.8" x14ac:dyDescent="0.3"/>
    <row r="3274" s="22" customFormat="1" ht="13.8" x14ac:dyDescent="0.3"/>
    <row r="3275" s="22" customFormat="1" ht="13.8" x14ac:dyDescent="0.3"/>
    <row r="3276" s="22" customFormat="1" ht="13.8" x14ac:dyDescent="0.3"/>
    <row r="3277" s="22" customFormat="1" ht="13.8" x14ac:dyDescent="0.3"/>
    <row r="3278" s="22" customFormat="1" ht="13.8" x14ac:dyDescent="0.3"/>
    <row r="3279" s="22" customFormat="1" ht="13.8" x14ac:dyDescent="0.3"/>
    <row r="3280" s="22" customFormat="1" ht="13.8" x14ac:dyDescent="0.3"/>
    <row r="3281" s="22" customFormat="1" ht="13.8" x14ac:dyDescent="0.3"/>
    <row r="3282" s="22" customFormat="1" ht="13.8" x14ac:dyDescent="0.3"/>
    <row r="3283" s="22" customFormat="1" ht="13.8" x14ac:dyDescent="0.3"/>
    <row r="3284" s="22" customFormat="1" ht="13.8" x14ac:dyDescent="0.3"/>
    <row r="3285" s="22" customFormat="1" ht="13.8" x14ac:dyDescent="0.3"/>
    <row r="3286" s="22" customFormat="1" ht="13.8" x14ac:dyDescent="0.3"/>
    <row r="3287" s="22" customFormat="1" ht="13.8" x14ac:dyDescent="0.3"/>
    <row r="3288" s="22" customFormat="1" ht="13.8" x14ac:dyDescent="0.3"/>
    <row r="3289" s="22" customFormat="1" ht="13.8" x14ac:dyDescent="0.3"/>
    <row r="3290" s="22" customFormat="1" ht="13.8" x14ac:dyDescent="0.3"/>
    <row r="3291" s="22" customFormat="1" ht="13.8" x14ac:dyDescent="0.3"/>
    <row r="3292" s="22" customFormat="1" ht="13.8" x14ac:dyDescent="0.3"/>
    <row r="3293" s="22" customFormat="1" ht="13.8" x14ac:dyDescent="0.3"/>
    <row r="3294" s="22" customFormat="1" ht="13.8" x14ac:dyDescent="0.3"/>
    <row r="3295" s="22" customFormat="1" ht="13.8" x14ac:dyDescent="0.3"/>
    <row r="3296" s="22" customFormat="1" ht="13.8" x14ac:dyDescent="0.3"/>
    <row r="3297" s="22" customFormat="1" ht="13.8" x14ac:dyDescent="0.3"/>
    <row r="3298" s="22" customFormat="1" ht="13.8" x14ac:dyDescent="0.3"/>
    <row r="3299" s="22" customFormat="1" ht="13.8" x14ac:dyDescent="0.3"/>
    <row r="3300" s="22" customFormat="1" ht="13.8" x14ac:dyDescent="0.3"/>
    <row r="3301" s="22" customFormat="1" ht="13.8" x14ac:dyDescent="0.3"/>
    <row r="3302" s="22" customFormat="1" ht="13.8" x14ac:dyDescent="0.3"/>
    <row r="3303" s="22" customFormat="1" ht="13.8" x14ac:dyDescent="0.3"/>
    <row r="3304" s="22" customFormat="1" ht="13.8" x14ac:dyDescent="0.3"/>
    <row r="3305" s="22" customFormat="1" ht="13.8" x14ac:dyDescent="0.3"/>
    <row r="3306" s="22" customFormat="1" ht="13.8" x14ac:dyDescent="0.3"/>
    <row r="3307" s="22" customFormat="1" ht="13.8" x14ac:dyDescent="0.3"/>
    <row r="3308" s="22" customFormat="1" ht="13.8" x14ac:dyDescent="0.3"/>
    <row r="3309" s="22" customFormat="1" ht="13.8" x14ac:dyDescent="0.3"/>
    <row r="3310" s="22" customFormat="1" ht="13.8" x14ac:dyDescent="0.3"/>
    <row r="3311" s="22" customFormat="1" ht="13.8" x14ac:dyDescent="0.3"/>
    <row r="3312" s="22" customFormat="1" ht="13.8" x14ac:dyDescent="0.3"/>
    <row r="3313" s="22" customFormat="1" ht="13.8" x14ac:dyDescent="0.3"/>
    <row r="3314" s="22" customFormat="1" ht="13.8" x14ac:dyDescent="0.3"/>
    <row r="3315" s="22" customFormat="1" ht="13.8" x14ac:dyDescent="0.3"/>
    <row r="3316" s="22" customFormat="1" ht="13.8" x14ac:dyDescent="0.3"/>
    <row r="3317" s="22" customFormat="1" ht="13.8" x14ac:dyDescent="0.3"/>
    <row r="3318" s="22" customFormat="1" ht="13.8" x14ac:dyDescent="0.3"/>
    <row r="3319" s="22" customFormat="1" ht="13.8" x14ac:dyDescent="0.3"/>
    <row r="3320" s="22" customFormat="1" ht="13.8" x14ac:dyDescent="0.3"/>
    <row r="3321" s="22" customFormat="1" ht="13.8" x14ac:dyDescent="0.3"/>
    <row r="3322" s="22" customFormat="1" ht="13.8" x14ac:dyDescent="0.3"/>
    <row r="3323" s="22" customFormat="1" ht="13.8" x14ac:dyDescent="0.3"/>
    <row r="3324" s="22" customFormat="1" ht="13.8" x14ac:dyDescent="0.3"/>
    <row r="3325" s="22" customFormat="1" ht="13.8" x14ac:dyDescent="0.3"/>
    <row r="3326" s="22" customFormat="1" ht="13.8" x14ac:dyDescent="0.3"/>
    <row r="3327" s="22" customFormat="1" ht="13.8" x14ac:dyDescent="0.3"/>
    <row r="3328" s="22" customFormat="1" ht="13.8" x14ac:dyDescent="0.3"/>
    <row r="3329" s="22" customFormat="1" ht="13.8" x14ac:dyDescent="0.3"/>
    <row r="3330" s="22" customFormat="1" ht="13.8" x14ac:dyDescent="0.3"/>
    <row r="3331" s="22" customFormat="1" ht="13.8" x14ac:dyDescent="0.3"/>
    <row r="3332" s="22" customFormat="1" ht="13.8" x14ac:dyDescent="0.3"/>
    <row r="3333" s="22" customFormat="1" ht="13.8" x14ac:dyDescent="0.3"/>
    <row r="3334" s="22" customFormat="1" ht="13.8" x14ac:dyDescent="0.3"/>
    <row r="3335" s="22" customFormat="1" ht="13.8" x14ac:dyDescent="0.3"/>
    <row r="3336" s="22" customFormat="1" ht="13.8" x14ac:dyDescent="0.3"/>
    <row r="3337" s="22" customFormat="1" ht="13.8" x14ac:dyDescent="0.3"/>
    <row r="3338" s="22" customFormat="1" ht="13.8" x14ac:dyDescent="0.3"/>
    <row r="3339" s="22" customFormat="1" ht="13.8" x14ac:dyDescent="0.3"/>
    <row r="3340" s="22" customFormat="1" ht="13.8" x14ac:dyDescent="0.3"/>
    <row r="3341" s="22" customFormat="1" ht="13.8" x14ac:dyDescent="0.3"/>
    <row r="3342" s="22" customFormat="1" ht="13.8" x14ac:dyDescent="0.3"/>
    <row r="3343" s="22" customFormat="1" ht="13.8" x14ac:dyDescent="0.3"/>
    <row r="3344" s="22" customFormat="1" ht="13.8" x14ac:dyDescent="0.3"/>
    <row r="3345" s="22" customFormat="1" ht="13.8" x14ac:dyDescent="0.3"/>
    <row r="3346" s="22" customFormat="1" ht="13.8" x14ac:dyDescent="0.3"/>
    <row r="3347" s="22" customFormat="1" ht="13.8" x14ac:dyDescent="0.3"/>
    <row r="3348" s="22" customFormat="1" ht="13.8" x14ac:dyDescent="0.3"/>
    <row r="3349" s="22" customFormat="1" ht="13.8" x14ac:dyDescent="0.3"/>
    <row r="3350" s="22" customFormat="1" ht="13.8" x14ac:dyDescent="0.3"/>
    <row r="3351" s="22" customFormat="1" ht="13.8" x14ac:dyDescent="0.3"/>
    <row r="3352" s="22" customFormat="1" ht="13.8" x14ac:dyDescent="0.3"/>
    <row r="3353" s="22" customFormat="1" ht="13.8" x14ac:dyDescent="0.3"/>
    <row r="3354" s="22" customFormat="1" ht="13.8" x14ac:dyDescent="0.3"/>
    <row r="3355" s="22" customFormat="1" ht="13.8" x14ac:dyDescent="0.3"/>
    <row r="3356" s="22" customFormat="1" ht="13.8" x14ac:dyDescent="0.3"/>
    <row r="3357" s="22" customFormat="1" ht="13.8" x14ac:dyDescent="0.3"/>
    <row r="3358" s="22" customFormat="1" ht="13.8" x14ac:dyDescent="0.3"/>
    <row r="3359" s="22" customFormat="1" ht="13.8" x14ac:dyDescent="0.3"/>
    <row r="3360" s="22" customFormat="1" ht="13.8" x14ac:dyDescent="0.3"/>
    <row r="3361" s="22" customFormat="1" ht="13.8" x14ac:dyDescent="0.3"/>
    <row r="3362" s="22" customFormat="1" ht="13.8" x14ac:dyDescent="0.3"/>
    <row r="3363" s="22" customFormat="1" ht="13.8" x14ac:dyDescent="0.3"/>
    <row r="3364" s="22" customFormat="1" ht="13.8" x14ac:dyDescent="0.3"/>
    <row r="3365" s="22" customFormat="1" ht="13.8" x14ac:dyDescent="0.3"/>
    <row r="3366" s="22" customFormat="1" ht="13.8" x14ac:dyDescent="0.3"/>
    <row r="3367" s="22" customFormat="1" ht="13.8" x14ac:dyDescent="0.3"/>
    <row r="3368" s="22" customFormat="1" ht="13.8" x14ac:dyDescent="0.3"/>
    <row r="3369" s="22" customFormat="1" ht="13.8" x14ac:dyDescent="0.3"/>
    <row r="3370" s="22" customFormat="1" ht="13.8" x14ac:dyDescent="0.3"/>
    <row r="3371" s="22" customFormat="1" ht="13.8" x14ac:dyDescent="0.3"/>
    <row r="3372" s="22" customFormat="1" ht="13.8" x14ac:dyDescent="0.3"/>
    <row r="3373" s="22" customFormat="1" ht="13.8" x14ac:dyDescent="0.3"/>
    <row r="3374" s="22" customFormat="1" ht="13.8" x14ac:dyDescent="0.3"/>
    <row r="3375" s="22" customFormat="1" ht="13.8" x14ac:dyDescent="0.3"/>
    <row r="3376" s="22" customFormat="1" ht="13.8" x14ac:dyDescent="0.3"/>
    <row r="3377" s="22" customFormat="1" ht="13.8" x14ac:dyDescent="0.3"/>
    <row r="3378" s="22" customFormat="1" ht="13.8" x14ac:dyDescent="0.3"/>
    <row r="3379" s="22" customFormat="1" ht="13.8" x14ac:dyDescent="0.3"/>
    <row r="3380" s="22" customFormat="1" ht="13.8" x14ac:dyDescent="0.3"/>
    <row r="3381" s="22" customFormat="1" ht="13.8" x14ac:dyDescent="0.3"/>
    <row r="3382" s="22" customFormat="1" ht="13.8" x14ac:dyDescent="0.3"/>
    <row r="3383" s="22" customFormat="1" ht="13.8" x14ac:dyDescent="0.3"/>
    <row r="3384" s="22" customFormat="1" ht="13.8" x14ac:dyDescent="0.3"/>
    <row r="3385" s="22" customFormat="1" ht="13.8" x14ac:dyDescent="0.3"/>
    <row r="3386" s="22" customFormat="1" ht="13.8" x14ac:dyDescent="0.3"/>
    <row r="3387" s="22" customFormat="1" ht="13.8" x14ac:dyDescent="0.3"/>
    <row r="3388" s="22" customFormat="1" ht="13.8" x14ac:dyDescent="0.3"/>
    <row r="3389" s="22" customFormat="1" ht="13.8" x14ac:dyDescent="0.3"/>
    <row r="3390" s="22" customFormat="1" ht="13.8" x14ac:dyDescent="0.3"/>
    <row r="3391" s="22" customFormat="1" ht="13.8" x14ac:dyDescent="0.3"/>
    <row r="3392" s="22" customFormat="1" ht="13.8" x14ac:dyDescent="0.3"/>
    <row r="3393" s="22" customFormat="1" ht="13.8" x14ac:dyDescent="0.3"/>
    <row r="3394" s="22" customFormat="1" ht="13.8" x14ac:dyDescent="0.3"/>
    <row r="3395" s="22" customFormat="1" ht="13.8" x14ac:dyDescent="0.3"/>
    <row r="3396" s="22" customFormat="1" ht="13.8" x14ac:dyDescent="0.3"/>
    <row r="3397" s="22" customFormat="1" ht="13.8" x14ac:dyDescent="0.3"/>
    <row r="3398" s="22" customFormat="1" ht="13.8" x14ac:dyDescent="0.3"/>
    <row r="3399" s="22" customFormat="1" ht="13.8" x14ac:dyDescent="0.3"/>
    <row r="3400" s="22" customFormat="1" ht="13.8" x14ac:dyDescent="0.3"/>
    <row r="3401" s="22" customFormat="1" ht="13.8" x14ac:dyDescent="0.3"/>
    <row r="3402" s="22" customFormat="1" ht="13.8" x14ac:dyDescent="0.3"/>
    <row r="3403" s="22" customFormat="1" ht="13.8" x14ac:dyDescent="0.3"/>
    <row r="3404" s="22" customFormat="1" ht="13.8" x14ac:dyDescent="0.3"/>
    <row r="3405" s="22" customFormat="1" ht="13.8" x14ac:dyDescent="0.3"/>
    <row r="3406" s="22" customFormat="1" ht="13.8" x14ac:dyDescent="0.3"/>
    <row r="3407" s="22" customFormat="1" ht="13.8" x14ac:dyDescent="0.3"/>
    <row r="3408" s="22" customFormat="1" ht="13.8" x14ac:dyDescent="0.3"/>
    <row r="3409" s="22" customFormat="1" ht="13.8" x14ac:dyDescent="0.3"/>
    <row r="3410" s="22" customFormat="1" ht="13.8" x14ac:dyDescent="0.3"/>
    <row r="3411" s="22" customFormat="1" ht="13.8" x14ac:dyDescent="0.3"/>
    <row r="3412" s="22" customFormat="1" ht="13.8" x14ac:dyDescent="0.3"/>
    <row r="3413" s="22" customFormat="1" ht="13.8" x14ac:dyDescent="0.3"/>
    <row r="3414" s="22" customFormat="1" ht="13.8" x14ac:dyDescent="0.3"/>
    <row r="3415" s="22" customFormat="1" ht="13.8" x14ac:dyDescent="0.3"/>
    <row r="3416" s="22" customFormat="1" ht="13.8" x14ac:dyDescent="0.3"/>
    <row r="3417" s="22" customFormat="1" ht="13.8" x14ac:dyDescent="0.3"/>
    <row r="3418" s="22" customFormat="1" ht="13.8" x14ac:dyDescent="0.3"/>
    <row r="3419" s="22" customFormat="1" ht="13.8" x14ac:dyDescent="0.3"/>
    <row r="3420" s="22" customFormat="1" ht="13.8" x14ac:dyDescent="0.3"/>
    <row r="3421" s="22" customFormat="1" ht="13.8" x14ac:dyDescent="0.3"/>
    <row r="3422" s="22" customFormat="1" ht="13.8" x14ac:dyDescent="0.3"/>
    <row r="3423" s="22" customFormat="1" ht="13.8" x14ac:dyDescent="0.3"/>
    <row r="3424" s="22" customFormat="1" ht="13.8" x14ac:dyDescent="0.3"/>
    <row r="3425" s="22" customFormat="1" ht="13.8" x14ac:dyDescent="0.3"/>
    <row r="3426" s="22" customFormat="1" ht="13.8" x14ac:dyDescent="0.3"/>
    <row r="3427" s="22" customFormat="1" ht="13.8" x14ac:dyDescent="0.3"/>
    <row r="3428" s="22" customFormat="1" ht="13.8" x14ac:dyDescent="0.3"/>
    <row r="3429" s="22" customFormat="1" ht="13.8" x14ac:dyDescent="0.3"/>
    <row r="3430" s="22" customFormat="1" ht="13.8" x14ac:dyDescent="0.3"/>
    <row r="3431" s="22" customFormat="1" ht="13.8" x14ac:dyDescent="0.3"/>
    <row r="3432" s="22" customFormat="1" ht="13.8" x14ac:dyDescent="0.3"/>
    <row r="3433" s="22" customFormat="1" ht="13.8" x14ac:dyDescent="0.3"/>
    <row r="3434" s="22" customFormat="1" ht="13.8" x14ac:dyDescent="0.3"/>
    <row r="3435" s="22" customFormat="1" ht="13.8" x14ac:dyDescent="0.3"/>
    <row r="3436" s="22" customFormat="1" ht="13.8" x14ac:dyDescent="0.3"/>
    <row r="3437" s="22" customFormat="1" ht="13.8" x14ac:dyDescent="0.3"/>
    <row r="3438" s="22" customFormat="1" ht="13.8" x14ac:dyDescent="0.3"/>
    <row r="3439" s="22" customFormat="1" ht="13.8" x14ac:dyDescent="0.3"/>
    <row r="3440" s="22" customFormat="1" ht="13.8" x14ac:dyDescent="0.3"/>
    <row r="3441" s="22" customFormat="1" ht="13.8" x14ac:dyDescent="0.3"/>
    <row r="3442" s="22" customFormat="1" ht="13.8" x14ac:dyDescent="0.3"/>
    <row r="3443" s="22" customFormat="1" ht="13.8" x14ac:dyDescent="0.3"/>
    <row r="3444" s="22" customFormat="1" ht="13.8" x14ac:dyDescent="0.3"/>
    <row r="3445" s="22" customFormat="1" ht="13.8" x14ac:dyDescent="0.3"/>
    <row r="3446" s="22" customFormat="1" ht="13.8" x14ac:dyDescent="0.3"/>
    <row r="3447" s="22" customFormat="1" ht="13.8" x14ac:dyDescent="0.3"/>
    <row r="3448" s="22" customFormat="1" ht="13.8" x14ac:dyDescent="0.3"/>
    <row r="3449" s="22" customFormat="1" ht="13.8" x14ac:dyDescent="0.3"/>
    <row r="3450" s="22" customFormat="1" ht="13.8" x14ac:dyDescent="0.3"/>
    <row r="3451" s="22" customFormat="1" ht="13.8" x14ac:dyDescent="0.3"/>
    <row r="3452" s="22" customFormat="1" ht="13.8" x14ac:dyDescent="0.3"/>
    <row r="3453" s="22" customFormat="1" ht="13.8" x14ac:dyDescent="0.3"/>
    <row r="3454" s="22" customFormat="1" ht="13.8" x14ac:dyDescent="0.3"/>
    <row r="3455" s="22" customFormat="1" ht="13.8" x14ac:dyDescent="0.3"/>
    <row r="3456" s="22" customFormat="1" ht="13.8" x14ac:dyDescent="0.3"/>
    <row r="3457" s="22" customFormat="1" ht="13.8" x14ac:dyDescent="0.3"/>
    <row r="3458" s="22" customFormat="1" ht="13.8" x14ac:dyDescent="0.3"/>
    <row r="3459" s="22" customFormat="1" ht="13.8" x14ac:dyDescent="0.3"/>
    <row r="3460" s="22" customFormat="1" ht="13.8" x14ac:dyDescent="0.3"/>
    <row r="3461" s="22" customFormat="1" ht="13.8" x14ac:dyDescent="0.3"/>
    <row r="3462" s="22" customFormat="1" ht="13.8" x14ac:dyDescent="0.3"/>
    <row r="3463" s="22" customFormat="1" ht="13.8" x14ac:dyDescent="0.3"/>
    <row r="3464" s="22" customFormat="1" ht="13.8" x14ac:dyDescent="0.3"/>
    <row r="3465" s="22" customFormat="1" ht="13.8" x14ac:dyDescent="0.3"/>
    <row r="3466" s="22" customFormat="1" ht="13.8" x14ac:dyDescent="0.3"/>
    <row r="3467" s="22" customFormat="1" ht="13.8" x14ac:dyDescent="0.3"/>
    <row r="3468" s="22" customFormat="1" ht="13.8" x14ac:dyDescent="0.3"/>
    <row r="3469" s="22" customFormat="1" ht="13.8" x14ac:dyDescent="0.3"/>
    <row r="3470" s="22" customFormat="1" ht="13.8" x14ac:dyDescent="0.3"/>
    <row r="3471" s="22" customFormat="1" ht="13.8" x14ac:dyDescent="0.3"/>
    <row r="3472" s="22" customFormat="1" ht="13.8" x14ac:dyDescent="0.3"/>
    <row r="3473" s="22" customFormat="1" ht="13.8" x14ac:dyDescent="0.3"/>
    <row r="3474" s="22" customFormat="1" ht="13.8" x14ac:dyDescent="0.3"/>
    <row r="3475" s="22" customFormat="1" ht="13.8" x14ac:dyDescent="0.3"/>
    <row r="3476" s="22" customFormat="1" ht="13.8" x14ac:dyDescent="0.3"/>
    <row r="3477" s="22" customFormat="1" ht="13.8" x14ac:dyDescent="0.3"/>
    <row r="3478" s="22" customFormat="1" ht="13.8" x14ac:dyDescent="0.3"/>
    <row r="3479" s="22" customFormat="1" ht="13.8" x14ac:dyDescent="0.3"/>
    <row r="3480" s="22" customFormat="1" ht="13.8" x14ac:dyDescent="0.3"/>
    <row r="3481" s="22" customFormat="1" ht="13.8" x14ac:dyDescent="0.3"/>
    <row r="3482" s="22" customFormat="1" ht="13.8" x14ac:dyDescent="0.3"/>
    <row r="3483" s="22" customFormat="1" ht="13.8" x14ac:dyDescent="0.3"/>
    <row r="3484" s="22" customFormat="1" ht="13.8" x14ac:dyDescent="0.3"/>
    <row r="3485" s="22" customFormat="1" ht="13.8" x14ac:dyDescent="0.3"/>
    <row r="3486" s="22" customFormat="1" ht="13.8" x14ac:dyDescent="0.3"/>
    <row r="3487" s="22" customFormat="1" ht="13.8" x14ac:dyDescent="0.3"/>
    <row r="3488" s="22" customFormat="1" ht="13.8" x14ac:dyDescent="0.3"/>
    <row r="3489" s="22" customFormat="1" ht="13.8" x14ac:dyDescent="0.3"/>
    <row r="3490" s="22" customFormat="1" ht="13.8" x14ac:dyDescent="0.3"/>
    <row r="3491" s="22" customFormat="1" ht="13.8" x14ac:dyDescent="0.3"/>
    <row r="3492" s="22" customFormat="1" ht="13.8" x14ac:dyDescent="0.3"/>
    <row r="3493" s="22" customFormat="1" ht="13.8" x14ac:dyDescent="0.3"/>
    <row r="3494" s="22" customFormat="1" ht="13.8" x14ac:dyDescent="0.3"/>
    <row r="3495" s="22" customFormat="1" ht="13.8" x14ac:dyDescent="0.3"/>
    <row r="3496" s="22" customFormat="1" ht="13.8" x14ac:dyDescent="0.3"/>
    <row r="3497" s="22" customFormat="1" ht="13.8" x14ac:dyDescent="0.3"/>
    <row r="3498" s="22" customFormat="1" ht="13.8" x14ac:dyDescent="0.3"/>
    <row r="3499" s="22" customFormat="1" ht="13.8" x14ac:dyDescent="0.3"/>
    <row r="3500" s="22" customFormat="1" ht="13.8" x14ac:dyDescent="0.3"/>
    <row r="3501" s="22" customFormat="1" ht="13.8" x14ac:dyDescent="0.3"/>
    <row r="3502" s="22" customFormat="1" ht="13.8" x14ac:dyDescent="0.3"/>
    <row r="3503" s="22" customFormat="1" ht="13.8" x14ac:dyDescent="0.3"/>
    <row r="3504" s="22" customFormat="1" ht="13.8" x14ac:dyDescent="0.3"/>
    <row r="3505" s="22" customFormat="1" ht="13.8" x14ac:dyDescent="0.3"/>
    <row r="3506" s="22" customFormat="1" ht="13.8" x14ac:dyDescent="0.3"/>
    <row r="3507" s="22" customFormat="1" ht="13.8" x14ac:dyDescent="0.3"/>
    <row r="3508" s="22" customFormat="1" ht="13.8" x14ac:dyDescent="0.3"/>
    <row r="3509" s="22" customFormat="1" ht="13.8" x14ac:dyDescent="0.3"/>
    <row r="3510" s="22" customFormat="1" ht="13.8" x14ac:dyDescent="0.3"/>
    <row r="3511" s="22" customFormat="1" ht="13.8" x14ac:dyDescent="0.3"/>
    <row r="3512" s="22" customFormat="1" ht="13.8" x14ac:dyDescent="0.3"/>
    <row r="3513" s="22" customFormat="1" ht="13.8" x14ac:dyDescent="0.3"/>
    <row r="3514" s="22" customFormat="1" ht="13.8" x14ac:dyDescent="0.3"/>
    <row r="3515" s="22" customFormat="1" ht="13.8" x14ac:dyDescent="0.3"/>
    <row r="3516" s="22" customFormat="1" ht="13.8" x14ac:dyDescent="0.3"/>
    <row r="3517" s="22" customFormat="1" ht="13.8" x14ac:dyDescent="0.3"/>
    <row r="3518" s="22" customFormat="1" ht="13.8" x14ac:dyDescent="0.3"/>
    <row r="3519" s="22" customFormat="1" ht="13.8" x14ac:dyDescent="0.3"/>
    <row r="3520" s="22" customFormat="1" ht="13.8" x14ac:dyDescent="0.3"/>
    <row r="3521" s="22" customFormat="1" ht="13.8" x14ac:dyDescent="0.3"/>
    <row r="3522" s="22" customFormat="1" ht="13.8" x14ac:dyDescent="0.3"/>
    <row r="3523" s="22" customFormat="1" ht="13.8" x14ac:dyDescent="0.3"/>
    <row r="3524" s="22" customFormat="1" ht="13.8" x14ac:dyDescent="0.3"/>
    <row r="3525" s="22" customFormat="1" ht="13.8" x14ac:dyDescent="0.3"/>
    <row r="3526" s="22" customFormat="1" ht="13.8" x14ac:dyDescent="0.3"/>
    <row r="3527" s="22" customFormat="1" ht="13.8" x14ac:dyDescent="0.3"/>
    <row r="3528" s="22" customFormat="1" ht="13.8" x14ac:dyDescent="0.3"/>
    <row r="3529" s="22" customFormat="1" ht="13.8" x14ac:dyDescent="0.3"/>
    <row r="3530" s="22" customFormat="1" ht="13.8" x14ac:dyDescent="0.3"/>
    <row r="3531" s="22" customFormat="1" ht="13.8" x14ac:dyDescent="0.3"/>
    <row r="3532" s="22" customFormat="1" ht="13.8" x14ac:dyDescent="0.3"/>
    <row r="3533" s="22" customFormat="1" ht="13.8" x14ac:dyDescent="0.3"/>
    <row r="3534" s="22" customFormat="1" ht="13.8" x14ac:dyDescent="0.3"/>
    <row r="3535" s="22" customFormat="1" ht="13.8" x14ac:dyDescent="0.3"/>
    <row r="3536" s="22" customFormat="1" ht="13.8" x14ac:dyDescent="0.3"/>
    <row r="3537" s="22" customFormat="1" ht="13.8" x14ac:dyDescent="0.3"/>
    <row r="3538" s="22" customFormat="1" ht="13.8" x14ac:dyDescent="0.3"/>
    <row r="3539" s="22" customFormat="1" ht="13.8" x14ac:dyDescent="0.3"/>
    <row r="3540" s="22" customFormat="1" ht="13.8" x14ac:dyDescent="0.3"/>
    <row r="3541" s="22" customFormat="1" ht="13.8" x14ac:dyDescent="0.3"/>
    <row r="3542" s="22" customFormat="1" ht="13.8" x14ac:dyDescent="0.3"/>
    <row r="3543" s="22" customFormat="1" ht="13.8" x14ac:dyDescent="0.3"/>
    <row r="3544" s="22" customFormat="1" ht="13.8" x14ac:dyDescent="0.3"/>
    <row r="3545" s="22" customFormat="1" ht="13.8" x14ac:dyDescent="0.3"/>
    <row r="3546" s="22" customFormat="1" ht="13.8" x14ac:dyDescent="0.3"/>
    <row r="3547" s="22" customFormat="1" ht="13.8" x14ac:dyDescent="0.3"/>
    <row r="3548" s="22" customFormat="1" ht="13.8" x14ac:dyDescent="0.3"/>
    <row r="3549" s="22" customFormat="1" ht="13.8" x14ac:dyDescent="0.3"/>
    <row r="3550" s="22" customFormat="1" ht="13.8" x14ac:dyDescent="0.3"/>
    <row r="3551" s="22" customFormat="1" ht="13.8" x14ac:dyDescent="0.3"/>
    <row r="3552" s="22" customFormat="1" ht="13.8" x14ac:dyDescent="0.3"/>
    <row r="3553" s="22" customFormat="1" ht="13.8" x14ac:dyDescent="0.3"/>
    <row r="3554" s="22" customFormat="1" ht="13.8" x14ac:dyDescent="0.3"/>
    <row r="3555" s="22" customFormat="1" ht="13.8" x14ac:dyDescent="0.3"/>
    <row r="3556" s="22" customFormat="1" ht="13.8" x14ac:dyDescent="0.3"/>
    <row r="3557" s="22" customFormat="1" ht="13.8" x14ac:dyDescent="0.3"/>
    <row r="3558" s="22" customFormat="1" ht="13.8" x14ac:dyDescent="0.3"/>
    <row r="3559" s="22" customFormat="1" ht="13.8" x14ac:dyDescent="0.3"/>
    <row r="3560" s="22" customFormat="1" ht="13.8" x14ac:dyDescent="0.3"/>
    <row r="3561" s="22" customFormat="1" ht="13.8" x14ac:dyDescent="0.3"/>
    <row r="3562" s="22" customFormat="1" ht="13.8" x14ac:dyDescent="0.3"/>
    <row r="3563" s="22" customFormat="1" ht="13.8" x14ac:dyDescent="0.3"/>
    <row r="3564" s="22" customFormat="1" ht="13.8" x14ac:dyDescent="0.3"/>
    <row r="3565" s="22" customFormat="1" ht="13.8" x14ac:dyDescent="0.3"/>
    <row r="3566" s="22" customFormat="1" ht="13.8" x14ac:dyDescent="0.3"/>
    <row r="3567" s="22" customFormat="1" ht="13.8" x14ac:dyDescent="0.3"/>
    <row r="3568" s="22" customFormat="1" ht="13.8" x14ac:dyDescent="0.3"/>
    <row r="3569" s="22" customFormat="1" ht="13.8" x14ac:dyDescent="0.3"/>
    <row r="3570" s="22" customFormat="1" ht="13.8" x14ac:dyDescent="0.3"/>
    <row r="3571" s="22" customFormat="1" ht="13.8" x14ac:dyDescent="0.3"/>
    <row r="3572" s="22" customFormat="1" ht="13.8" x14ac:dyDescent="0.3"/>
    <row r="3573" s="22" customFormat="1" ht="13.8" x14ac:dyDescent="0.3"/>
    <row r="3574" s="22" customFormat="1" ht="13.8" x14ac:dyDescent="0.3"/>
    <row r="3575" s="22" customFormat="1" ht="13.8" x14ac:dyDescent="0.3"/>
    <row r="3576" s="22" customFormat="1" ht="13.8" x14ac:dyDescent="0.3"/>
    <row r="3577" s="22" customFormat="1" ht="13.8" x14ac:dyDescent="0.3"/>
    <row r="3578" s="22" customFormat="1" ht="13.8" x14ac:dyDescent="0.3"/>
    <row r="3579" s="22" customFormat="1" ht="13.8" x14ac:dyDescent="0.3"/>
    <row r="3580" s="22" customFormat="1" ht="13.8" x14ac:dyDescent="0.3"/>
    <row r="3581" s="22" customFormat="1" ht="13.8" x14ac:dyDescent="0.3"/>
    <row r="3582" s="22" customFormat="1" ht="13.8" x14ac:dyDescent="0.3"/>
    <row r="3583" s="22" customFormat="1" ht="13.8" x14ac:dyDescent="0.3"/>
    <row r="3584" s="22" customFormat="1" ht="13.8" x14ac:dyDescent="0.3"/>
    <row r="3585" s="22" customFormat="1" ht="13.8" x14ac:dyDescent="0.3"/>
    <row r="3586" s="22" customFormat="1" ht="13.8" x14ac:dyDescent="0.3"/>
    <row r="3587" s="22" customFormat="1" ht="13.8" x14ac:dyDescent="0.3"/>
    <row r="3588" s="22" customFormat="1" ht="13.8" x14ac:dyDescent="0.3"/>
    <row r="3589" s="22" customFormat="1" ht="13.8" x14ac:dyDescent="0.3"/>
    <row r="3590" s="22" customFormat="1" ht="13.8" x14ac:dyDescent="0.3"/>
    <row r="3591" s="22" customFormat="1" ht="13.8" x14ac:dyDescent="0.3"/>
    <row r="3592" s="22" customFormat="1" ht="13.8" x14ac:dyDescent="0.3"/>
    <row r="3593" s="22" customFormat="1" ht="13.8" x14ac:dyDescent="0.3"/>
    <row r="3594" s="22" customFormat="1" ht="13.8" x14ac:dyDescent="0.3"/>
    <row r="3595" s="22" customFormat="1" ht="13.8" x14ac:dyDescent="0.3"/>
    <row r="3596" s="22" customFormat="1" ht="13.8" x14ac:dyDescent="0.3"/>
    <row r="3597" s="22" customFormat="1" ht="13.8" x14ac:dyDescent="0.3"/>
    <row r="3598" s="22" customFormat="1" ht="13.8" x14ac:dyDescent="0.3"/>
    <row r="3599" s="22" customFormat="1" ht="13.8" x14ac:dyDescent="0.3"/>
    <row r="3600" s="22" customFormat="1" ht="13.8" x14ac:dyDescent="0.3"/>
    <row r="3601" s="22" customFormat="1" ht="13.8" x14ac:dyDescent="0.3"/>
    <row r="3602" s="22" customFormat="1" ht="13.8" x14ac:dyDescent="0.3"/>
    <row r="3603" s="22" customFormat="1" ht="13.8" x14ac:dyDescent="0.3"/>
    <row r="3604" s="22" customFormat="1" ht="13.8" x14ac:dyDescent="0.3"/>
    <row r="3605" s="22" customFormat="1" ht="13.8" x14ac:dyDescent="0.3"/>
    <row r="3606" s="22" customFormat="1" ht="13.8" x14ac:dyDescent="0.3"/>
    <row r="3607" s="22" customFormat="1" ht="13.8" x14ac:dyDescent="0.3"/>
    <row r="3608" s="22" customFormat="1" ht="13.8" x14ac:dyDescent="0.3"/>
    <row r="3609" s="22" customFormat="1" ht="13.8" x14ac:dyDescent="0.3"/>
    <row r="3610" s="22" customFormat="1" ht="13.8" x14ac:dyDescent="0.3"/>
    <row r="3611" s="22" customFormat="1" ht="13.8" x14ac:dyDescent="0.3"/>
    <row r="3612" s="22" customFormat="1" ht="13.8" x14ac:dyDescent="0.3"/>
    <row r="3613" s="22" customFormat="1" ht="13.8" x14ac:dyDescent="0.3"/>
    <row r="3614" s="22" customFormat="1" ht="13.8" x14ac:dyDescent="0.3"/>
    <row r="3615" s="22" customFormat="1" ht="13.8" x14ac:dyDescent="0.3"/>
    <row r="3616" s="22" customFormat="1" ht="13.8" x14ac:dyDescent="0.3"/>
    <row r="3617" s="22" customFormat="1" ht="13.8" x14ac:dyDescent="0.3"/>
    <row r="3618" s="22" customFormat="1" ht="13.8" x14ac:dyDescent="0.3"/>
    <row r="3619" s="22" customFormat="1" ht="13.8" x14ac:dyDescent="0.3"/>
    <row r="3620" s="22" customFormat="1" ht="13.8" x14ac:dyDescent="0.3"/>
    <row r="3621" s="22" customFormat="1" ht="13.8" x14ac:dyDescent="0.3"/>
    <row r="3622" s="22" customFormat="1" ht="13.8" x14ac:dyDescent="0.3"/>
    <row r="3623" s="22" customFormat="1" ht="13.8" x14ac:dyDescent="0.3"/>
    <row r="3624" s="22" customFormat="1" ht="13.8" x14ac:dyDescent="0.3"/>
    <row r="3625" s="22" customFormat="1" ht="13.8" x14ac:dyDescent="0.3"/>
    <row r="3626" s="22" customFormat="1" ht="13.8" x14ac:dyDescent="0.3"/>
    <row r="3627" s="22" customFormat="1" ht="13.8" x14ac:dyDescent="0.3"/>
    <row r="3628" s="22" customFormat="1" ht="13.8" x14ac:dyDescent="0.3"/>
    <row r="3629" s="22" customFormat="1" ht="13.8" x14ac:dyDescent="0.3"/>
    <row r="3630" s="22" customFormat="1" ht="13.8" x14ac:dyDescent="0.3"/>
    <row r="3631" s="22" customFormat="1" ht="13.8" x14ac:dyDescent="0.3"/>
    <row r="3632" s="22" customFormat="1" ht="13.8" x14ac:dyDescent="0.3"/>
    <row r="3633" s="22" customFormat="1" ht="13.8" x14ac:dyDescent="0.3"/>
    <row r="3634" s="22" customFormat="1" ht="13.8" x14ac:dyDescent="0.3"/>
    <row r="3635" s="22" customFormat="1" ht="13.8" x14ac:dyDescent="0.3"/>
    <row r="3636" s="22" customFormat="1" ht="13.8" x14ac:dyDescent="0.3"/>
    <row r="3637" s="22" customFormat="1" ht="13.8" x14ac:dyDescent="0.3"/>
    <row r="3638" s="22" customFormat="1" ht="13.8" x14ac:dyDescent="0.3"/>
    <row r="3639" s="22" customFormat="1" ht="13.8" x14ac:dyDescent="0.3"/>
    <row r="3640" s="22" customFormat="1" ht="13.8" x14ac:dyDescent="0.3"/>
    <row r="3641" s="22" customFormat="1" ht="13.8" x14ac:dyDescent="0.3"/>
    <row r="3642" s="22" customFormat="1" ht="13.8" x14ac:dyDescent="0.3"/>
    <row r="3643" s="22" customFormat="1" ht="13.8" x14ac:dyDescent="0.3"/>
    <row r="3644" s="22" customFormat="1" ht="13.8" x14ac:dyDescent="0.3"/>
    <row r="3645" s="22" customFormat="1" ht="13.8" x14ac:dyDescent="0.3"/>
    <row r="3646" s="22" customFormat="1" ht="13.8" x14ac:dyDescent="0.3"/>
    <row r="3647" s="22" customFormat="1" ht="13.8" x14ac:dyDescent="0.3"/>
    <row r="3648" s="22" customFormat="1" ht="13.8" x14ac:dyDescent="0.3"/>
    <row r="3649" s="22" customFormat="1" ht="13.8" x14ac:dyDescent="0.3"/>
    <row r="3650" s="22" customFormat="1" ht="13.8" x14ac:dyDescent="0.3"/>
    <row r="3651" s="22" customFormat="1" ht="13.8" x14ac:dyDescent="0.3"/>
    <row r="3652" s="22" customFormat="1" ht="13.8" x14ac:dyDescent="0.3"/>
    <row r="3653" s="22" customFormat="1" ht="13.8" x14ac:dyDescent="0.3"/>
    <row r="3654" s="22" customFormat="1" ht="13.8" x14ac:dyDescent="0.3"/>
    <row r="3655" s="22" customFormat="1" ht="13.8" x14ac:dyDescent="0.3"/>
    <row r="3656" s="22" customFormat="1" ht="13.8" x14ac:dyDescent="0.3"/>
    <row r="3657" s="22" customFormat="1" ht="13.8" x14ac:dyDescent="0.3"/>
    <row r="3658" s="22" customFormat="1" ht="13.8" x14ac:dyDescent="0.3"/>
    <row r="3659" s="22" customFormat="1" ht="13.8" x14ac:dyDescent="0.3"/>
    <row r="3660" s="22" customFormat="1" ht="13.8" x14ac:dyDescent="0.3"/>
    <row r="3661" s="22" customFormat="1" ht="13.8" x14ac:dyDescent="0.3"/>
    <row r="3662" s="22" customFormat="1" ht="13.8" x14ac:dyDescent="0.3"/>
    <row r="3663" s="22" customFormat="1" ht="13.8" x14ac:dyDescent="0.3"/>
    <row r="3664" s="22" customFormat="1" ht="13.8" x14ac:dyDescent="0.3"/>
    <row r="3665" s="22" customFormat="1" ht="13.8" x14ac:dyDescent="0.3"/>
    <row r="3666" s="22" customFormat="1" ht="13.8" x14ac:dyDescent="0.3"/>
    <row r="3667" s="22" customFormat="1" ht="13.8" x14ac:dyDescent="0.3"/>
    <row r="3668" s="22" customFormat="1" ht="13.8" x14ac:dyDescent="0.3"/>
    <row r="3669" s="22" customFormat="1" ht="13.8" x14ac:dyDescent="0.3"/>
    <row r="3670" s="22" customFormat="1" ht="13.8" x14ac:dyDescent="0.3"/>
    <row r="3671" s="22" customFormat="1" ht="13.8" x14ac:dyDescent="0.3"/>
    <row r="3672" s="22" customFormat="1" ht="13.8" x14ac:dyDescent="0.3"/>
    <row r="3673" s="22" customFormat="1" ht="13.8" x14ac:dyDescent="0.3"/>
    <row r="3674" s="22" customFormat="1" ht="13.8" x14ac:dyDescent="0.3"/>
    <row r="3675" s="22" customFormat="1" ht="13.8" x14ac:dyDescent="0.3"/>
    <row r="3676" s="22" customFormat="1" ht="13.8" x14ac:dyDescent="0.3"/>
    <row r="3677" s="22" customFormat="1" ht="13.8" x14ac:dyDescent="0.3"/>
    <row r="3678" s="22" customFormat="1" ht="13.8" x14ac:dyDescent="0.3"/>
    <row r="3679" s="22" customFormat="1" ht="13.8" x14ac:dyDescent="0.3"/>
    <row r="3680" s="22" customFormat="1" ht="13.8" x14ac:dyDescent="0.3"/>
    <row r="3681" s="22" customFormat="1" ht="13.8" x14ac:dyDescent="0.3"/>
    <row r="3682" s="22" customFormat="1" ht="13.8" x14ac:dyDescent="0.3"/>
    <row r="3683" s="22" customFormat="1" ht="13.8" x14ac:dyDescent="0.3"/>
    <row r="3684" s="22" customFormat="1" ht="13.8" x14ac:dyDescent="0.3"/>
    <row r="3685" s="22" customFormat="1" ht="13.8" x14ac:dyDescent="0.3"/>
    <row r="3686" s="22" customFormat="1" ht="13.8" x14ac:dyDescent="0.3"/>
    <row r="3687" s="22" customFormat="1" ht="13.8" x14ac:dyDescent="0.3"/>
    <row r="3688" s="22" customFormat="1" ht="13.8" x14ac:dyDescent="0.3"/>
    <row r="3689" s="22" customFormat="1" ht="13.8" x14ac:dyDescent="0.3"/>
    <row r="3690" s="22" customFormat="1" ht="13.8" x14ac:dyDescent="0.3"/>
    <row r="3691" s="22" customFormat="1" ht="13.8" x14ac:dyDescent="0.3"/>
    <row r="3692" s="22" customFormat="1" ht="13.8" x14ac:dyDescent="0.3"/>
    <row r="3693" s="22" customFormat="1" ht="13.8" x14ac:dyDescent="0.3"/>
    <row r="3694" s="22" customFormat="1" ht="13.8" x14ac:dyDescent="0.3"/>
    <row r="3695" s="22" customFormat="1" ht="13.8" x14ac:dyDescent="0.3"/>
    <row r="3696" s="22" customFormat="1" ht="13.8" x14ac:dyDescent="0.3"/>
    <row r="3697" s="22" customFormat="1" ht="13.8" x14ac:dyDescent="0.3"/>
    <row r="3698" s="22" customFormat="1" ht="13.8" x14ac:dyDescent="0.3"/>
    <row r="3699" s="22" customFormat="1" ht="13.8" x14ac:dyDescent="0.3"/>
    <row r="3700" s="22" customFormat="1" ht="13.8" x14ac:dyDescent="0.3"/>
    <row r="3701" s="22" customFormat="1" ht="13.8" x14ac:dyDescent="0.3"/>
    <row r="3702" s="22" customFormat="1" ht="13.8" x14ac:dyDescent="0.3"/>
    <row r="3703" s="22" customFormat="1" ht="13.8" x14ac:dyDescent="0.3"/>
    <row r="3704" s="22" customFormat="1" ht="13.8" x14ac:dyDescent="0.3"/>
    <row r="3705" s="22" customFormat="1" ht="13.8" x14ac:dyDescent="0.3"/>
    <row r="3706" s="22" customFormat="1" ht="13.8" x14ac:dyDescent="0.3"/>
    <row r="3707" s="22" customFormat="1" ht="13.8" x14ac:dyDescent="0.3"/>
    <row r="3708" s="22" customFormat="1" ht="13.8" x14ac:dyDescent="0.3"/>
    <row r="3709" s="22" customFormat="1" ht="13.8" x14ac:dyDescent="0.3"/>
    <row r="3710" s="22" customFormat="1" ht="13.8" x14ac:dyDescent="0.3"/>
    <row r="3711" s="22" customFormat="1" ht="13.8" x14ac:dyDescent="0.3"/>
    <row r="3712" s="22" customFormat="1" ht="13.8" x14ac:dyDescent="0.3"/>
    <row r="3713" s="22" customFormat="1" ht="13.8" x14ac:dyDescent="0.3"/>
    <row r="3714" s="22" customFormat="1" ht="13.8" x14ac:dyDescent="0.3"/>
    <row r="3715" s="22" customFormat="1" ht="13.8" x14ac:dyDescent="0.3"/>
    <row r="3716" s="22" customFormat="1" ht="13.8" x14ac:dyDescent="0.3"/>
    <row r="3717" s="22" customFormat="1" ht="13.8" x14ac:dyDescent="0.3"/>
    <row r="3718" s="22" customFormat="1" ht="13.8" x14ac:dyDescent="0.3"/>
    <row r="3719" s="22" customFormat="1" ht="13.8" x14ac:dyDescent="0.3"/>
    <row r="3720" s="22" customFormat="1" ht="13.8" x14ac:dyDescent="0.3"/>
    <row r="3721" s="22" customFormat="1" ht="13.8" x14ac:dyDescent="0.3"/>
    <row r="3722" s="22" customFormat="1" ht="13.8" x14ac:dyDescent="0.3"/>
    <row r="3723" s="22" customFormat="1" ht="13.8" x14ac:dyDescent="0.3"/>
    <row r="3724" s="22" customFormat="1" ht="13.8" x14ac:dyDescent="0.3"/>
    <row r="3725" s="22" customFormat="1" ht="13.8" x14ac:dyDescent="0.3"/>
    <row r="3726" s="22" customFormat="1" ht="13.8" x14ac:dyDescent="0.3"/>
    <row r="3727" s="22" customFormat="1" ht="13.8" x14ac:dyDescent="0.3"/>
    <row r="3728" s="22" customFormat="1" ht="13.8" x14ac:dyDescent="0.3"/>
    <row r="3729" s="22" customFormat="1" ht="13.8" x14ac:dyDescent="0.3"/>
    <row r="3730" s="22" customFormat="1" ht="13.8" x14ac:dyDescent="0.3"/>
    <row r="3731" s="22" customFormat="1" ht="13.8" x14ac:dyDescent="0.3"/>
    <row r="3732" s="22" customFormat="1" ht="13.8" x14ac:dyDescent="0.3"/>
    <row r="3733" s="22" customFormat="1" ht="13.8" x14ac:dyDescent="0.3"/>
    <row r="3734" s="22" customFormat="1" ht="13.8" x14ac:dyDescent="0.3"/>
    <row r="3735" s="22" customFormat="1" ht="13.8" x14ac:dyDescent="0.3"/>
    <row r="3736" s="22" customFormat="1" ht="13.8" x14ac:dyDescent="0.3"/>
    <row r="3737" s="22" customFormat="1" ht="13.8" x14ac:dyDescent="0.3"/>
    <row r="3738" s="22" customFormat="1" ht="13.8" x14ac:dyDescent="0.3"/>
    <row r="3739" s="22" customFormat="1" ht="13.8" x14ac:dyDescent="0.3"/>
    <row r="3740" s="22" customFormat="1" ht="13.8" x14ac:dyDescent="0.3"/>
    <row r="3741" s="22" customFormat="1" ht="13.8" x14ac:dyDescent="0.3"/>
    <row r="3742" s="22" customFormat="1" ht="13.8" x14ac:dyDescent="0.3"/>
    <row r="3743" s="22" customFormat="1" ht="13.8" x14ac:dyDescent="0.3"/>
    <row r="3744" s="22" customFormat="1" ht="13.8" x14ac:dyDescent="0.3"/>
    <row r="3745" s="22" customFormat="1" ht="13.8" x14ac:dyDescent="0.3"/>
    <row r="3746" s="22" customFormat="1" ht="13.8" x14ac:dyDescent="0.3"/>
    <row r="3747" s="22" customFormat="1" ht="13.8" x14ac:dyDescent="0.3"/>
    <row r="3748" s="22" customFormat="1" ht="13.8" x14ac:dyDescent="0.3"/>
    <row r="3749" s="22" customFormat="1" ht="13.8" x14ac:dyDescent="0.3"/>
    <row r="3750" s="22" customFormat="1" ht="13.8" x14ac:dyDescent="0.3"/>
    <row r="3751" s="22" customFormat="1" ht="13.8" x14ac:dyDescent="0.3"/>
    <row r="3752" s="22" customFormat="1" ht="13.8" x14ac:dyDescent="0.3"/>
    <row r="3753" s="22" customFormat="1" ht="13.8" x14ac:dyDescent="0.3"/>
    <row r="3754" s="22" customFormat="1" ht="13.8" x14ac:dyDescent="0.3"/>
    <row r="3755" s="22" customFormat="1" ht="13.8" x14ac:dyDescent="0.3"/>
    <row r="3756" s="22" customFormat="1" ht="13.8" x14ac:dyDescent="0.3"/>
    <row r="3757" s="22" customFormat="1" ht="13.8" x14ac:dyDescent="0.3"/>
    <row r="3758" s="22" customFormat="1" ht="13.8" x14ac:dyDescent="0.3"/>
    <row r="3759" s="22" customFormat="1" ht="13.8" x14ac:dyDescent="0.3"/>
    <row r="3760" s="22" customFormat="1" ht="13.8" x14ac:dyDescent="0.3"/>
    <row r="3761" s="22" customFormat="1" ht="13.8" x14ac:dyDescent="0.3"/>
    <row r="3762" s="22" customFormat="1" ht="13.8" x14ac:dyDescent="0.3"/>
    <row r="3763" s="22" customFormat="1" ht="13.8" x14ac:dyDescent="0.3"/>
    <row r="3764" s="22" customFormat="1" ht="13.8" x14ac:dyDescent="0.3"/>
    <row r="3765" s="22" customFormat="1" ht="13.8" x14ac:dyDescent="0.3"/>
    <row r="3766" s="22" customFormat="1" ht="13.8" x14ac:dyDescent="0.3"/>
    <row r="3767" s="22" customFormat="1" ht="13.8" x14ac:dyDescent="0.3"/>
    <row r="3768" s="22" customFormat="1" ht="13.8" x14ac:dyDescent="0.3"/>
    <row r="3769" s="22" customFormat="1" ht="13.8" x14ac:dyDescent="0.3"/>
    <row r="3770" s="22" customFormat="1" ht="13.8" x14ac:dyDescent="0.3"/>
    <row r="3771" s="22" customFormat="1" ht="13.8" x14ac:dyDescent="0.3"/>
    <row r="3772" s="22" customFormat="1" ht="13.8" x14ac:dyDescent="0.3"/>
    <row r="3773" s="22" customFormat="1" ht="13.8" x14ac:dyDescent="0.3"/>
    <row r="3774" s="22" customFormat="1" ht="13.8" x14ac:dyDescent="0.3"/>
    <row r="3775" s="22" customFormat="1" ht="13.8" x14ac:dyDescent="0.3"/>
    <row r="3776" s="22" customFormat="1" ht="13.8" x14ac:dyDescent="0.3"/>
    <row r="3777" s="22" customFormat="1" ht="13.8" x14ac:dyDescent="0.3"/>
    <row r="3778" s="22" customFormat="1" ht="13.8" x14ac:dyDescent="0.3"/>
    <row r="3779" s="22" customFormat="1" ht="13.8" x14ac:dyDescent="0.3"/>
    <row r="3780" s="22" customFormat="1" ht="13.8" x14ac:dyDescent="0.3"/>
    <row r="3781" s="22" customFormat="1" ht="13.8" x14ac:dyDescent="0.3"/>
    <row r="3782" s="22" customFormat="1" ht="13.8" x14ac:dyDescent="0.3"/>
    <row r="3783" s="22" customFormat="1" ht="13.8" x14ac:dyDescent="0.3"/>
    <row r="3784" s="22" customFormat="1" ht="13.8" x14ac:dyDescent="0.3"/>
    <row r="3785" s="22" customFormat="1" ht="13.8" x14ac:dyDescent="0.3"/>
    <row r="3786" s="22" customFormat="1" ht="13.8" x14ac:dyDescent="0.3"/>
    <row r="3787" s="22" customFormat="1" ht="13.8" x14ac:dyDescent="0.3"/>
    <row r="3788" s="22" customFormat="1" ht="13.8" x14ac:dyDescent="0.3"/>
    <row r="3789" s="22" customFormat="1" ht="13.8" x14ac:dyDescent="0.3"/>
    <row r="3790" s="22" customFormat="1" ht="13.8" x14ac:dyDescent="0.3"/>
    <row r="3791" s="22" customFormat="1" ht="13.8" x14ac:dyDescent="0.3"/>
    <row r="3792" s="22" customFormat="1" ht="13.8" x14ac:dyDescent="0.3"/>
    <row r="3793" s="22" customFormat="1" ht="13.8" x14ac:dyDescent="0.3"/>
    <row r="3794" s="22" customFormat="1" ht="13.8" x14ac:dyDescent="0.3"/>
    <row r="3795" s="22" customFormat="1" ht="13.8" x14ac:dyDescent="0.3"/>
    <row r="3796" s="22" customFormat="1" ht="13.8" x14ac:dyDescent="0.3"/>
    <row r="3797" s="22" customFormat="1" ht="13.8" x14ac:dyDescent="0.3"/>
    <row r="3798" s="22" customFormat="1" ht="13.8" x14ac:dyDescent="0.3"/>
    <row r="3799" s="22" customFormat="1" ht="13.8" x14ac:dyDescent="0.3"/>
    <row r="3800" s="22" customFormat="1" ht="13.8" x14ac:dyDescent="0.3"/>
    <row r="3801" s="22" customFormat="1" ht="13.8" x14ac:dyDescent="0.3"/>
    <row r="3802" s="22" customFormat="1" ht="13.8" x14ac:dyDescent="0.3"/>
    <row r="3803" s="22" customFormat="1" ht="13.8" x14ac:dyDescent="0.3"/>
    <row r="3804" s="22" customFormat="1" ht="13.8" x14ac:dyDescent="0.3"/>
    <row r="3805" s="22" customFormat="1" ht="13.8" x14ac:dyDescent="0.3"/>
    <row r="3806" s="22" customFormat="1" ht="13.8" x14ac:dyDescent="0.3"/>
    <row r="3807" s="22" customFormat="1" ht="13.8" x14ac:dyDescent="0.3"/>
    <row r="3808" s="22" customFormat="1" ht="13.8" x14ac:dyDescent="0.3"/>
    <row r="3809" s="22" customFormat="1" ht="13.8" x14ac:dyDescent="0.3"/>
    <row r="3810" s="22" customFormat="1" ht="13.8" x14ac:dyDescent="0.3"/>
    <row r="3811" s="22" customFormat="1" ht="13.8" x14ac:dyDescent="0.3"/>
    <row r="3812" s="22" customFormat="1" ht="13.8" x14ac:dyDescent="0.3"/>
    <row r="3813" s="22" customFormat="1" ht="13.8" x14ac:dyDescent="0.3"/>
    <row r="3814" s="22" customFormat="1" ht="13.8" x14ac:dyDescent="0.3"/>
    <row r="3815" s="22" customFormat="1" ht="13.8" x14ac:dyDescent="0.3"/>
    <row r="3816" s="22" customFormat="1" ht="13.8" x14ac:dyDescent="0.3"/>
    <row r="3817" s="22" customFormat="1" ht="13.8" x14ac:dyDescent="0.3"/>
    <row r="3818" s="22" customFormat="1" ht="13.8" x14ac:dyDescent="0.3"/>
    <row r="3819" s="22" customFormat="1" ht="13.8" x14ac:dyDescent="0.3"/>
    <row r="3820" s="22" customFormat="1" ht="13.8" x14ac:dyDescent="0.3"/>
    <row r="3821" s="22" customFormat="1" ht="13.8" x14ac:dyDescent="0.3"/>
    <row r="3822" s="22" customFormat="1" ht="13.8" x14ac:dyDescent="0.3"/>
    <row r="3823" s="22" customFormat="1" ht="13.8" x14ac:dyDescent="0.3"/>
    <row r="3824" s="22" customFormat="1" ht="13.8" x14ac:dyDescent="0.3"/>
    <row r="3825" s="22" customFormat="1" ht="13.8" x14ac:dyDescent="0.3"/>
    <row r="3826" s="22" customFormat="1" ht="13.8" x14ac:dyDescent="0.3"/>
    <row r="3827" s="22" customFormat="1" ht="13.8" x14ac:dyDescent="0.3"/>
    <row r="3828" s="22" customFormat="1" ht="13.8" x14ac:dyDescent="0.3"/>
    <row r="3829" s="22" customFormat="1" ht="13.8" x14ac:dyDescent="0.3"/>
    <row r="3830" s="22" customFormat="1" ht="13.8" x14ac:dyDescent="0.3"/>
    <row r="3831" s="22" customFormat="1" ht="13.8" x14ac:dyDescent="0.3"/>
    <row r="3832" s="22" customFormat="1" ht="13.8" x14ac:dyDescent="0.3"/>
    <row r="3833" s="22" customFormat="1" ht="13.8" x14ac:dyDescent="0.3"/>
    <row r="3834" s="22" customFormat="1" ht="13.8" x14ac:dyDescent="0.3"/>
    <row r="3835" s="22" customFormat="1" ht="13.8" x14ac:dyDescent="0.3"/>
    <row r="3836" s="22" customFormat="1" ht="13.8" x14ac:dyDescent="0.3"/>
    <row r="3837" s="22" customFormat="1" ht="13.8" x14ac:dyDescent="0.3"/>
    <row r="3838" s="22" customFormat="1" ht="13.8" x14ac:dyDescent="0.3"/>
    <row r="3839" s="22" customFormat="1" ht="13.8" x14ac:dyDescent="0.3"/>
    <row r="3840" s="22" customFormat="1" ht="13.8" x14ac:dyDescent="0.3"/>
    <row r="3841" s="22" customFormat="1" ht="13.8" x14ac:dyDescent="0.3"/>
    <row r="3842" s="22" customFormat="1" ht="13.8" x14ac:dyDescent="0.3"/>
    <row r="3843" s="22" customFormat="1" ht="13.8" x14ac:dyDescent="0.3"/>
    <row r="3844" s="22" customFormat="1" ht="13.8" x14ac:dyDescent="0.3"/>
    <row r="3845" s="22" customFormat="1" ht="13.8" x14ac:dyDescent="0.3"/>
    <row r="3846" s="22" customFormat="1" ht="13.8" x14ac:dyDescent="0.3"/>
    <row r="3847" s="22" customFormat="1" ht="13.8" x14ac:dyDescent="0.3"/>
    <row r="3848" s="22" customFormat="1" ht="13.8" x14ac:dyDescent="0.3"/>
    <row r="3849" s="22" customFormat="1" ht="13.8" x14ac:dyDescent="0.3"/>
    <row r="3850" s="22" customFormat="1" ht="13.8" x14ac:dyDescent="0.3"/>
    <row r="3851" s="22" customFormat="1" ht="13.8" x14ac:dyDescent="0.3"/>
    <row r="3852" s="22" customFormat="1" ht="13.8" x14ac:dyDescent="0.3"/>
    <row r="3853" s="22" customFormat="1" ht="13.8" x14ac:dyDescent="0.3"/>
    <row r="3854" s="22" customFormat="1" ht="13.8" x14ac:dyDescent="0.3"/>
    <row r="3855" s="22" customFormat="1" ht="13.8" x14ac:dyDescent="0.3"/>
    <row r="3856" s="22" customFormat="1" ht="13.8" x14ac:dyDescent="0.3"/>
    <row r="3857" s="22" customFormat="1" ht="13.8" x14ac:dyDescent="0.3"/>
    <row r="3858" s="22" customFormat="1" ht="13.8" x14ac:dyDescent="0.3"/>
    <row r="3859" s="22" customFormat="1" ht="13.8" x14ac:dyDescent="0.3"/>
    <row r="3860" s="22" customFormat="1" ht="13.8" x14ac:dyDescent="0.3"/>
    <row r="3861" s="22" customFormat="1" ht="13.8" x14ac:dyDescent="0.3"/>
    <row r="3862" s="22" customFormat="1" ht="13.8" x14ac:dyDescent="0.3"/>
    <row r="3863" s="22" customFormat="1" ht="13.8" x14ac:dyDescent="0.3"/>
    <row r="3864" s="22" customFormat="1" ht="13.8" x14ac:dyDescent="0.3"/>
    <row r="3865" s="22" customFormat="1" ht="13.8" x14ac:dyDescent="0.3"/>
    <row r="3866" s="22" customFormat="1" ht="13.8" x14ac:dyDescent="0.3"/>
    <row r="3867" s="22" customFormat="1" ht="13.8" x14ac:dyDescent="0.3"/>
    <row r="3868" s="22" customFormat="1" ht="13.8" x14ac:dyDescent="0.3"/>
    <row r="3869" s="22" customFormat="1" ht="13.8" x14ac:dyDescent="0.3"/>
    <row r="3870" s="22" customFormat="1" ht="13.8" x14ac:dyDescent="0.3"/>
    <row r="3871" s="22" customFormat="1" ht="13.8" x14ac:dyDescent="0.3"/>
    <row r="3872" s="22" customFormat="1" ht="13.8" x14ac:dyDescent="0.3"/>
    <row r="3873" s="22" customFormat="1" ht="13.8" x14ac:dyDescent="0.3"/>
    <row r="3874" s="22" customFormat="1" ht="13.8" x14ac:dyDescent="0.3"/>
    <row r="3875" s="22" customFormat="1" ht="13.8" x14ac:dyDescent="0.3"/>
    <row r="3876" s="22" customFormat="1" ht="13.8" x14ac:dyDescent="0.3"/>
    <row r="3877" s="22" customFormat="1" ht="13.8" x14ac:dyDescent="0.3"/>
    <row r="3878" s="22" customFormat="1" ht="13.8" x14ac:dyDescent="0.3"/>
    <row r="3879" s="22" customFormat="1" ht="13.8" x14ac:dyDescent="0.3"/>
    <row r="3880" s="22" customFormat="1" ht="13.8" x14ac:dyDescent="0.3"/>
    <row r="3881" s="22" customFormat="1" ht="13.8" x14ac:dyDescent="0.3"/>
    <row r="3882" s="22" customFormat="1" ht="13.8" x14ac:dyDescent="0.3"/>
    <row r="3883" s="22" customFormat="1" ht="13.8" x14ac:dyDescent="0.3"/>
    <row r="3884" s="22" customFormat="1" ht="13.8" x14ac:dyDescent="0.3"/>
    <row r="3885" s="22" customFormat="1" ht="13.8" x14ac:dyDescent="0.3"/>
    <row r="3886" s="22" customFormat="1" ht="13.8" x14ac:dyDescent="0.3"/>
    <row r="3887" s="22" customFormat="1" ht="13.8" x14ac:dyDescent="0.3"/>
    <row r="3888" s="22" customFormat="1" ht="13.8" x14ac:dyDescent="0.3"/>
    <row r="3889" s="22" customFormat="1" ht="13.8" x14ac:dyDescent="0.3"/>
    <row r="3890" s="22" customFormat="1" ht="13.8" x14ac:dyDescent="0.3"/>
    <row r="3891" s="22" customFormat="1" ht="13.8" x14ac:dyDescent="0.3"/>
    <row r="3892" s="22" customFormat="1" ht="13.8" x14ac:dyDescent="0.3"/>
    <row r="3893" s="22" customFormat="1" ht="13.8" x14ac:dyDescent="0.3"/>
    <row r="3894" s="22" customFormat="1" ht="13.8" x14ac:dyDescent="0.3"/>
    <row r="3895" s="22" customFormat="1" ht="13.8" x14ac:dyDescent="0.3"/>
    <row r="3896" s="22" customFormat="1" ht="13.8" x14ac:dyDescent="0.3"/>
    <row r="3897" s="22" customFormat="1" ht="13.8" x14ac:dyDescent="0.3"/>
    <row r="3898" s="22" customFormat="1" ht="13.8" x14ac:dyDescent="0.3"/>
    <row r="3899" s="22" customFormat="1" ht="13.8" x14ac:dyDescent="0.3"/>
    <row r="3900" s="22" customFormat="1" ht="13.8" x14ac:dyDescent="0.3"/>
    <row r="3901" s="22" customFormat="1" ht="13.8" x14ac:dyDescent="0.3"/>
    <row r="3902" s="22" customFormat="1" ht="13.8" x14ac:dyDescent="0.3"/>
    <row r="3903" s="22" customFormat="1" ht="13.8" x14ac:dyDescent="0.3"/>
    <row r="3904" s="22" customFormat="1" ht="13.8" x14ac:dyDescent="0.3"/>
    <row r="3905" s="22" customFormat="1" ht="13.8" x14ac:dyDescent="0.3"/>
    <row r="3906" s="22" customFormat="1" ht="13.8" x14ac:dyDescent="0.3"/>
    <row r="3907" s="22" customFormat="1" ht="13.8" x14ac:dyDescent="0.3"/>
    <row r="3908" s="22" customFormat="1" ht="13.8" x14ac:dyDescent="0.3"/>
    <row r="3909" s="22" customFormat="1" ht="13.8" x14ac:dyDescent="0.3"/>
    <row r="3910" s="22" customFormat="1" ht="13.8" x14ac:dyDescent="0.3"/>
    <row r="3911" s="22" customFormat="1" ht="13.8" x14ac:dyDescent="0.3"/>
    <row r="3912" s="22" customFormat="1" ht="13.8" x14ac:dyDescent="0.3"/>
    <row r="3913" s="22" customFormat="1" ht="13.8" x14ac:dyDescent="0.3"/>
    <row r="3914" s="22" customFormat="1" ht="13.8" x14ac:dyDescent="0.3"/>
    <row r="3915" s="22" customFormat="1" ht="13.8" x14ac:dyDescent="0.3"/>
    <row r="3916" s="22" customFormat="1" ht="13.8" x14ac:dyDescent="0.3"/>
    <row r="3917" s="22" customFormat="1" ht="13.8" x14ac:dyDescent="0.3"/>
    <row r="3918" s="22" customFormat="1" ht="13.8" x14ac:dyDescent="0.3"/>
    <row r="3919" s="22" customFormat="1" ht="13.8" x14ac:dyDescent="0.3"/>
    <row r="3920" s="22" customFormat="1" ht="13.8" x14ac:dyDescent="0.3"/>
    <row r="3921" s="22" customFormat="1" ht="13.8" x14ac:dyDescent="0.3"/>
    <row r="3922" s="22" customFormat="1" ht="13.8" x14ac:dyDescent="0.3"/>
    <row r="3923" s="22" customFormat="1" ht="13.8" x14ac:dyDescent="0.3"/>
    <row r="3924" s="22" customFormat="1" ht="13.8" x14ac:dyDescent="0.3"/>
    <row r="3925" s="22" customFormat="1" ht="13.8" x14ac:dyDescent="0.3"/>
    <row r="3926" s="22" customFormat="1" ht="13.8" x14ac:dyDescent="0.3"/>
    <row r="3927" s="22" customFormat="1" ht="13.8" x14ac:dyDescent="0.3"/>
    <row r="3928" s="22" customFormat="1" ht="13.8" x14ac:dyDescent="0.3"/>
    <row r="3929" s="22" customFormat="1" ht="13.8" x14ac:dyDescent="0.3"/>
    <row r="3930" s="22" customFormat="1" ht="13.8" x14ac:dyDescent="0.3"/>
    <row r="3931" s="22" customFormat="1" ht="13.8" x14ac:dyDescent="0.3"/>
    <row r="3932" s="22" customFormat="1" ht="13.8" x14ac:dyDescent="0.3"/>
    <row r="3933" s="22" customFormat="1" ht="13.8" x14ac:dyDescent="0.3"/>
    <row r="3934" s="22" customFormat="1" ht="13.8" x14ac:dyDescent="0.3"/>
    <row r="3935" s="22" customFormat="1" ht="13.8" x14ac:dyDescent="0.3"/>
    <row r="3936" s="22" customFormat="1" ht="13.8" x14ac:dyDescent="0.3"/>
    <row r="3937" s="22" customFormat="1" ht="13.8" x14ac:dyDescent="0.3"/>
    <row r="3938" s="22" customFormat="1" ht="13.8" x14ac:dyDescent="0.3"/>
    <row r="3939" s="22" customFormat="1" ht="13.8" x14ac:dyDescent="0.3"/>
    <row r="3940" s="22" customFormat="1" ht="13.8" x14ac:dyDescent="0.3"/>
    <row r="3941" s="22" customFormat="1" ht="13.8" x14ac:dyDescent="0.3"/>
    <row r="3942" s="22" customFormat="1" ht="13.8" x14ac:dyDescent="0.3"/>
    <row r="3943" s="22" customFormat="1" ht="13.8" x14ac:dyDescent="0.3"/>
    <row r="3944" s="22" customFormat="1" ht="13.8" x14ac:dyDescent="0.3"/>
    <row r="3945" s="22" customFormat="1" ht="13.8" x14ac:dyDescent="0.3"/>
    <row r="3946" s="22" customFormat="1" ht="13.8" x14ac:dyDescent="0.3"/>
    <row r="3947" s="22" customFormat="1" ht="13.8" x14ac:dyDescent="0.3"/>
    <row r="3948" s="22" customFormat="1" ht="13.8" x14ac:dyDescent="0.3"/>
    <row r="3949" s="22" customFormat="1" ht="13.8" x14ac:dyDescent="0.3"/>
    <row r="3950" s="22" customFormat="1" ht="13.8" x14ac:dyDescent="0.3"/>
    <row r="3951" s="22" customFormat="1" ht="13.8" x14ac:dyDescent="0.3"/>
    <row r="3952" s="22" customFormat="1" ht="13.8" x14ac:dyDescent="0.3"/>
    <row r="3953" s="22" customFormat="1" ht="13.8" x14ac:dyDescent="0.3"/>
    <row r="3954" s="22" customFormat="1" ht="13.8" x14ac:dyDescent="0.3"/>
    <row r="3955" s="22" customFormat="1" ht="13.8" x14ac:dyDescent="0.3"/>
    <row r="3956" s="22" customFormat="1" ht="13.8" x14ac:dyDescent="0.3"/>
    <row r="3957" s="22" customFormat="1" ht="13.8" x14ac:dyDescent="0.3"/>
    <row r="3958" s="22" customFormat="1" ht="13.8" x14ac:dyDescent="0.3"/>
    <row r="3959" s="22" customFormat="1" ht="13.8" x14ac:dyDescent="0.3"/>
    <row r="3960" s="22" customFormat="1" ht="13.8" x14ac:dyDescent="0.3"/>
    <row r="3961" s="22" customFormat="1" ht="13.8" x14ac:dyDescent="0.3"/>
    <row r="3962" s="22" customFormat="1" ht="13.8" x14ac:dyDescent="0.3"/>
    <row r="3963" s="22" customFormat="1" ht="13.8" x14ac:dyDescent="0.3"/>
    <row r="3964" s="22" customFormat="1" ht="13.8" x14ac:dyDescent="0.3"/>
    <row r="3965" s="22" customFormat="1" ht="13.8" x14ac:dyDescent="0.3"/>
    <row r="3966" s="22" customFormat="1" ht="13.8" x14ac:dyDescent="0.3"/>
    <row r="3967" s="22" customFormat="1" ht="13.8" x14ac:dyDescent="0.3"/>
    <row r="3968" s="22" customFormat="1" ht="13.8" x14ac:dyDescent="0.3"/>
    <row r="3969" s="22" customFormat="1" ht="13.8" x14ac:dyDescent="0.3"/>
    <row r="3970" s="22" customFormat="1" ht="13.8" x14ac:dyDescent="0.3"/>
    <row r="3971" s="22" customFormat="1" ht="13.8" x14ac:dyDescent="0.3"/>
    <row r="3972" s="22" customFormat="1" ht="13.8" x14ac:dyDescent="0.3"/>
    <row r="3973" s="22" customFormat="1" ht="13.8" x14ac:dyDescent="0.3"/>
    <row r="3974" s="22" customFormat="1" ht="13.8" x14ac:dyDescent="0.3"/>
    <row r="3975" s="22" customFormat="1" ht="13.8" x14ac:dyDescent="0.3"/>
    <row r="3976" s="22" customFormat="1" ht="13.8" x14ac:dyDescent="0.3"/>
    <row r="3977" s="22" customFormat="1" ht="13.8" x14ac:dyDescent="0.3"/>
    <row r="3978" s="22" customFormat="1" ht="13.8" x14ac:dyDescent="0.3"/>
    <row r="3979" s="22" customFormat="1" ht="13.8" x14ac:dyDescent="0.3"/>
    <row r="3980" s="22" customFormat="1" ht="13.8" x14ac:dyDescent="0.3"/>
    <row r="3981" s="22" customFormat="1" ht="13.8" x14ac:dyDescent="0.3"/>
    <row r="3982" s="22" customFormat="1" ht="13.8" x14ac:dyDescent="0.3"/>
    <row r="3983" s="22" customFormat="1" ht="13.8" x14ac:dyDescent="0.3"/>
    <row r="3984" s="22" customFormat="1" ht="13.8" x14ac:dyDescent="0.3"/>
    <row r="3985" s="22" customFormat="1" ht="13.8" x14ac:dyDescent="0.3"/>
    <row r="3986" s="22" customFormat="1" ht="13.8" x14ac:dyDescent="0.3"/>
    <row r="3987" s="22" customFormat="1" ht="13.8" x14ac:dyDescent="0.3"/>
    <row r="3988" s="22" customFormat="1" ht="13.8" x14ac:dyDescent="0.3"/>
    <row r="3989" s="22" customFormat="1" ht="13.8" x14ac:dyDescent="0.3"/>
    <row r="3990" s="22" customFormat="1" ht="13.8" x14ac:dyDescent="0.3"/>
    <row r="3991" s="22" customFormat="1" ht="13.8" x14ac:dyDescent="0.3"/>
    <row r="3992" s="22" customFormat="1" ht="13.8" x14ac:dyDescent="0.3"/>
    <row r="3993" s="22" customFormat="1" ht="13.8" x14ac:dyDescent="0.3"/>
    <row r="3994" s="22" customFormat="1" ht="13.8" x14ac:dyDescent="0.3"/>
    <row r="3995" s="22" customFormat="1" ht="13.8" x14ac:dyDescent="0.3"/>
    <row r="3996" s="22" customFormat="1" ht="13.8" x14ac:dyDescent="0.3"/>
    <row r="3997" s="22" customFormat="1" ht="13.8" x14ac:dyDescent="0.3"/>
    <row r="3998" s="22" customFormat="1" ht="13.8" x14ac:dyDescent="0.3"/>
    <row r="3999" s="22" customFormat="1" ht="13.8" x14ac:dyDescent="0.3"/>
    <row r="4000" s="22" customFormat="1" ht="13.8" x14ac:dyDescent="0.3"/>
    <row r="4001" s="22" customFormat="1" ht="13.8" x14ac:dyDescent="0.3"/>
    <row r="4002" s="22" customFormat="1" ht="13.8" x14ac:dyDescent="0.3"/>
    <row r="4003" s="22" customFormat="1" ht="13.8" x14ac:dyDescent="0.3"/>
    <row r="4004" s="22" customFormat="1" ht="13.8" x14ac:dyDescent="0.3"/>
    <row r="4005" s="22" customFormat="1" ht="13.8" x14ac:dyDescent="0.3"/>
    <row r="4006" s="22" customFormat="1" ht="13.8" x14ac:dyDescent="0.3"/>
    <row r="4007" s="22" customFormat="1" ht="13.8" x14ac:dyDescent="0.3"/>
    <row r="4008" s="22" customFormat="1" ht="13.8" x14ac:dyDescent="0.3"/>
    <row r="4009" s="22" customFormat="1" ht="13.8" x14ac:dyDescent="0.3"/>
    <row r="4010" s="22" customFormat="1" ht="13.8" x14ac:dyDescent="0.3"/>
    <row r="4011" s="22" customFormat="1" ht="13.8" x14ac:dyDescent="0.3"/>
    <row r="4012" s="22" customFormat="1" ht="13.8" x14ac:dyDescent="0.3"/>
    <row r="4013" s="22" customFormat="1" ht="13.8" x14ac:dyDescent="0.3"/>
    <row r="4014" s="22" customFormat="1" ht="13.8" x14ac:dyDescent="0.3"/>
    <row r="4015" s="22" customFormat="1" ht="13.8" x14ac:dyDescent="0.3"/>
    <row r="4016" s="22" customFormat="1" ht="13.8" x14ac:dyDescent="0.3"/>
    <row r="4017" s="22" customFormat="1" ht="13.8" x14ac:dyDescent="0.3"/>
    <row r="4018" s="22" customFormat="1" ht="13.8" x14ac:dyDescent="0.3"/>
    <row r="4019" s="22" customFormat="1" ht="13.8" x14ac:dyDescent="0.3"/>
    <row r="4020" s="22" customFormat="1" ht="13.8" x14ac:dyDescent="0.3"/>
    <row r="4021" s="22" customFormat="1" ht="13.8" x14ac:dyDescent="0.3"/>
    <row r="4022" s="22" customFormat="1" ht="13.8" x14ac:dyDescent="0.3"/>
    <row r="4023" s="22" customFormat="1" ht="13.8" x14ac:dyDescent="0.3"/>
    <row r="4024" s="22" customFormat="1" ht="13.8" x14ac:dyDescent="0.3"/>
    <row r="4025" s="22" customFormat="1" ht="13.8" x14ac:dyDescent="0.3"/>
    <row r="4026" s="22" customFormat="1" ht="13.8" x14ac:dyDescent="0.3"/>
    <row r="4027" s="22" customFormat="1" ht="13.8" x14ac:dyDescent="0.3"/>
    <row r="4028" s="22" customFormat="1" ht="13.8" x14ac:dyDescent="0.3"/>
    <row r="4029" s="22" customFormat="1" ht="13.8" x14ac:dyDescent="0.3"/>
    <row r="4030" s="22" customFormat="1" ht="13.8" x14ac:dyDescent="0.3"/>
    <row r="4031" s="22" customFormat="1" ht="13.8" x14ac:dyDescent="0.3"/>
    <row r="4032" s="22" customFormat="1" ht="13.8" x14ac:dyDescent="0.3"/>
    <row r="4033" s="22" customFormat="1" ht="13.8" x14ac:dyDescent="0.3"/>
    <row r="4034" s="22" customFormat="1" ht="13.8" x14ac:dyDescent="0.3"/>
    <row r="4035" s="22" customFormat="1" ht="13.8" x14ac:dyDescent="0.3"/>
    <row r="4036" s="22" customFormat="1" ht="13.8" x14ac:dyDescent="0.3"/>
    <row r="4037" s="22" customFormat="1" ht="13.8" x14ac:dyDescent="0.3"/>
    <row r="4038" s="22" customFormat="1" ht="13.8" x14ac:dyDescent="0.3"/>
    <row r="4039" s="22" customFormat="1" ht="13.8" x14ac:dyDescent="0.3"/>
    <row r="4040" s="22" customFormat="1" ht="13.8" x14ac:dyDescent="0.3"/>
    <row r="4041" s="22" customFormat="1" ht="13.8" x14ac:dyDescent="0.3"/>
    <row r="4042" s="22" customFormat="1" ht="13.8" x14ac:dyDescent="0.3"/>
    <row r="4043" s="22" customFormat="1" ht="13.8" x14ac:dyDescent="0.3"/>
    <row r="4044" s="22" customFormat="1" ht="13.8" x14ac:dyDescent="0.3"/>
    <row r="4045" s="22" customFormat="1" ht="13.8" x14ac:dyDescent="0.3"/>
    <row r="4046" s="22" customFormat="1" ht="13.8" x14ac:dyDescent="0.3"/>
    <row r="4047" s="22" customFormat="1" ht="13.8" x14ac:dyDescent="0.3"/>
    <row r="4048" s="22" customFormat="1" ht="13.8" x14ac:dyDescent="0.3"/>
    <row r="4049" s="22" customFormat="1" ht="13.8" x14ac:dyDescent="0.3"/>
    <row r="4050" s="22" customFormat="1" ht="13.8" x14ac:dyDescent="0.3"/>
    <row r="4051" s="22" customFormat="1" ht="13.8" x14ac:dyDescent="0.3"/>
    <row r="4052" s="22" customFormat="1" ht="13.8" x14ac:dyDescent="0.3"/>
    <row r="4053" s="22" customFormat="1" ht="13.8" x14ac:dyDescent="0.3"/>
    <row r="4054" s="22" customFormat="1" ht="13.8" x14ac:dyDescent="0.3"/>
    <row r="4055" s="22" customFormat="1" ht="13.8" x14ac:dyDescent="0.3"/>
    <row r="4056" s="22" customFormat="1" ht="13.8" x14ac:dyDescent="0.3"/>
    <row r="4057" s="22" customFormat="1" ht="13.8" x14ac:dyDescent="0.3"/>
    <row r="4058" s="22" customFormat="1" ht="13.8" x14ac:dyDescent="0.3"/>
    <row r="4059" s="22" customFormat="1" ht="13.8" x14ac:dyDescent="0.3"/>
    <row r="4060" s="22" customFormat="1" ht="13.8" x14ac:dyDescent="0.3"/>
    <row r="4061" s="22" customFormat="1" ht="13.8" x14ac:dyDescent="0.3"/>
    <row r="4062" s="22" customFormat="1" ht="13.8" x14ac:dyDescent="0.3"/>
    <row r="4063" s="22" customFormat="1" ht="13.8" x14ac:dyDescent="0.3"/>
    <row r="4064" s="22" customFormat="1" ht="13.8" x14ac:dyDescent="0.3"/>
    <row r="4065" s="22" customFormat="1" ht="13.8" x14ac:dyDescent="0.3"/>
    <row r="4066" s="22" customFormat="1" ht="13.8" x14ac:dyDescent="0.3"/>
    <row r="4067" s="22" customFormat="1" ht="13.8" x14ac:dyDescent="0.3"/>
    <row r="4068" s="22" customFormat="1" ht="13.8" x14ac:dyDescent="0.3"/>
    <row r="4069" s="22" customFormat="1" ht="13.8" x14ac:dyDescent="0.3"/>
    <row r="4070" s="22" customFormat="1" ht="13.8" x14ac:dyDescent="0.3"/>
    <row r="4071" s="22" customFormat="1" ht="13.8" x14ac:dyDescent="0.3"/>
    <row r="4072" s="22" customFormat="1" ht="13.8" x14ac:dyDescent="0.3"/>
    <row r="4073" s="22" customFormat="1" ht="13.8" x14ac:dyDescent="0.3"/>
    <row r="4074" s="22" customFormat="1" ht="13.8" x14ac:dyDescent="0.3"/>
    <row r="4075" s="22" customFormat="1" ht="13.8" x14ac:dyDescent="0.3"/>
    <row r="4076" s="22" customFormat="1" ht="13.8" x14ac:dyDescent="0.3"/>
    <row r="4077" s="22" customFormat="1" ht="13.8" x14ac:dyDescent="0.3"/>
    <row r="4078" s="22" customFormat="1" ht="13.8" x14ac:dyDescent="0.3"/>
    <row r="4079" s="22" customFormat="1" ht="13.8" x14ac:dyDescent="0.3"/>
    <row r="4080" s="22" customFormat="1" ht="13.8" x14ac:dyDescent="0.3"/>
    <row r="4081" s="22" customFormat="1" ht="13.8" x14ac:dyDescent="0.3"/>
    <row r="4082" s="22" customFormat="1" ht="13.8" x14ac:dyDescent="0.3"/>
    <row r="4083" s="22" customFormat="1" ht="13.8" x14ac:dyDescent="0.3"/>
    <row r="4084" s="22" customFormat="1" ht="13.8" x14ac:dyDescent="0.3"/>
    <row r="4085" s="22" customFormat="1" ht="13.8" x14ac:dyDescent="0.3"/>
    <row r="4086" s="22" customFormat="1" ht="13.8" x14ac:dyDescent="0.3"/>
    <row r="4087" s="22" customFormat="1" ht="13.8" x14ac:dyDescent="0.3"/>
    <row r="4088" s="22" customFormat="1" ht="13.8" x14ac:dyDescent="0.3"/>
    <row r="4089" s="22" customFormat="1" ht="13.8" x14ac:dyDescent="0.3"/>
    <row r="4090" s="22" customFormat="1" ht="13.8" x14ac:dyDescent="0.3"/>
    <row r="4091" s="22" customFormat="1" ht="13.8" x14ac:dyDescent="0.3"/>
    <row r="4092" s="22" customFormat="1" ht="13.8" x14ac:dyDescent="0.3"/>
    <row r="4093" s="22" customFormat="1" ht="13.8" x14ac:dyDescent="0.3"/>
    <row r="4094" s="22" customFormat="1" ht="13.8" x14ac:dyDescent="0.3"/>
    <row r="4095" s="22" customFormat="1" ht="13.8" x14ac:dyDescent="0.3"/>
    <row r="4096" s="22" customFormat="1" ht="13.8" x14ac:dyDescent="0.3"/>
    <row r="4097" s="22" customFormat="1" ht="13.8" x14ac:dyDescent="0.3"/>
    <row r="4098" s="22" customFormat="1" ht="13.8" x14ac:dyDescent="0.3"/>
    <row r="4099" s="22" customFormat="1" ht="13.8" x14ac:dyDescent="0.3"/>
    <row r="4100" s="22" customFormat="1" ht="13.8" x14ac:dyDescent="0.3"/>
    <row r="4101" s="22" customFormat="1" ht="13.8" x14ac:dyDescent="0.3"/>
    <row r="4102" s="22" customFormat="1" ht="13.8" x14ac:dyDescent="0.3"/>
    <row r="4103" s="22" customFormat="1" ht="13.8" x14ac:dyDescent="0.3"/>
    <row r="4104" s="22" customFormat="1" ht="13.8" x14ac:dyDescent="0.3"/>
    <row r="4105" s="22" customFormat="1" ht="13.8" x14ac:dyDescent="0.3"/>
    <row r="4106" s="22" customFormat="1" ht="13.8" x14ac:dyDescent="0.3"/>
    <row r="4107" s="22" customFormat="1" ht="13.8" x14ac:dyDescent="0.3"/>
    <row r="4108" s="22" customFormat="1" ht="13.8" x14ac:dyDescent="0.3"/>
    <row r="4109" s="22" customFormat="1" ht="13.8" x14ac:dyDescent="0.3"/>
    <row r="4110" s="22" customFormat="1" ht="13.8" x14ac:dyDescent="0.3"/>
    <row r="4111" s="22" customFormat="1" ht="13.8" x14ac:dyDescent="0.3"/>
    <row r="4112" s="22" customFormat="1" ht="13.8" x14ac:dyDescent="0.3"/>
    <row r="4113" s="22" customFormat="1" ht="13.8" x14ac:dyDescent="0.3"/>
    <row r="4114" s="22" customFormat="1" ht="13.8" x14ac:dyDescent="0.3"/>
    <row r="4115" s="22" customFormat="1" ht="13.8" x14ac:dyDescent="0.3"/>
    <row r="4116" s="22" customFormat="1" ht="13.8" x14ac:dyDescent="0.3"/>
    <row r="4117" s="22" customFormat="1" ht="13.8" x14ac:dyDescent="0.3"/>
    <row r="4118" s="22" customFormat="1" ht="13.8" x14ac:dyDescent="0.3"/>
    <row r="4119" s="22" customFormat="1" ht="13.8" x14ac:dyDescent="0.3"/>
    <row r="4120" s="22" customFormat="1" ht="13.8" x14ac:dyDescent="0.3"/>
    <row r="4121" s="22" customFormat="1" ht="13.8" x14ac:dyDescent="0.3"/>
    <row r="4122" s="22" customFormat="1" ht="13.8" x14ac:dyDescent="0.3"/>
    <row r="4123" s="22" customFormat="1" ht="13.8" x14ac:dyDescent="0.3"/>
    <row r="4124" s="22" customFormat="1" ht="13.8" x14ac:dyDescent="0.3"/>
    <row r="4125" s="22" customFormat="1" ht="13.8" x14ac:dyDescent="0.3"/>
    <row r="4126" s="22" customFormat="1" ht="13.8" x14ac:dyDescent="0.3"/>
    <row r="4127" s="22" customFormat="1" ht="13.8" x14ac:dyDescent="0.3"/>
    <row r="4128" s="22" customFormat="1" ht="13.8" x14ac:dyDescent="0.3"/>
    <row r="4129" s="22" customFormat="1" ht="13.8" x14ac:dyDescent="0.3"/>
    <row r="4130" s="22" customFormat="1" ht="13.8" x14ac:dyDescent="0.3"/>
    <row r="4131" s="22" customFormat="1" ht="13.8" x14ac:dyDescent="0.3"/>
    <row r="4132" s="22" customFormat="1" ht="13.8" x14ac:dyDescent="0.3"/>
    <row r="4133" s="22" customFormat="1" ht="13.8" x14ac:dyDescent="0.3"/>
    <row r="4134" s="22" customFormat="1" ht="13.8" x14ac:dyDescent="0.3"/>
    <row r="4135" s="22" customFormat="1" ht="13.8" x14ac:dyDescent="0.3"/>
    <row r="4136" s="22" customFormat="1" ht="13.8" x14ac:dyDescent="0.3"/>
    <row r="4137" s="22" customFormat="1" ht="13.8" x14ac:dyDescent="0.3"/>
    <row r="4138" s="22" customFormat="1" ht="13.8" x14ac:dyDescent="0.3"/>
    <row r="4139" s="22" customFormat="1" ht="13.8" x14ac:dyDescent="0.3"/>
    <row r="4140" s="22" customFormat="1" ht="13.8" x14ac:dyDescent="0.3"/>
    <row r="4141" s="22" customFormat="1" ht="13.8" x14ac:dyDescent="0.3"/>
    <row r="4142" s="22" customFormat="1" ht="13.8" x14ac:dyDescent="0.3"/>
    <row r="4143" s="22" customFormat="1" ht="13.8" x14ac:dyDescent="0.3"/>
    <row r="4144" s="22" customFormat="1" ht="13.8" x14ac:dyDescent="0.3"/>
    <row r="4145" s="22" customFormat="1" ht="13.8" x14ac:dyDescent="0.3"/>
    <row r="4146" s="22" customFormat="1" ht="13.8" x14ac:dyDescent="0.3"/>
    <row r="4147" s="22" customFormat="1" ht="13.8" x14ac:dyDescent="0.3"/>
    <row r="4148" s="22" customFormat="1" ht="13.8" x14ac:dyDescent="0.3"/>
    <row r="4149" s="22" customFormat="1" ht="13.8" x14ac:dyDescent="0.3"/>
    <row r="4150" s="22" customFormat="1" ht="13.8" x14ac:dyDescent="0.3"/>
    <row r="4151" s="22" customFormat="1" ht="13.8" x14ac:dyDescent="0.3"/>
    <row r="4152" s="22" customFormat="1" ht="13.8" x14ac:dyDescent="0.3"/>
    <row r="4153" s="22" customFormat="1" ht="13.8" x14ac:dyDescent="0.3"/>
    <row r="4154" s="22" customFormat="1" ht="13.8" x14ac:dyDescent="0.3"/>
    <row r="4155" s="22" customFormat="1" ht="13.8" x14ac:dyDescent="0.3"/>
    <row r="4156" s="22" customFormat="1" ht="13.8" x14ac:dyDescent="0.3"/>
    <row r="4157" s="22" customFormat="1" ht="13.8" x14ac:dyDescent="0.3"/>
    <row r="4158" s="22" customFormat="1" ht="13.8" x14ac:dyDescent="0.3"/>
    <row r="4159" s="22" customFormat="1" ht="13.8" x14ac:dyDescent="0.3"/>
    <row r="4160" s="22" customFormat="1" ht="13.8" x14ac:dyDescent="0.3"/>
    <row r="4161" s="22" customFormat="1" ht="13.8" x14ac:dyDescent="0.3"/>
    <row r="4162" s="22" customFormat="1" ht="13.8" x14ac:dyDescent="0.3"/>
    <row r="4163" s="22" customFormat="1" ht="13.8" x14ac:dyDescent="0.3"/>
    <row r="4164" s="22" customFormat="1" ht="13.8" x14ac:dyDescent="0.3"/>
    <row r="4165" s="22" customFormat="1" ht="13.8" x14ac:dyDescent="0.3"/>
    <row r="4166" s="22" customFormat="1" ht="13.8" x14ac:dyDescent="0.3"/>
    <row r="4167" s="22" customFormat="1" ht="13.8" x14ac:dyDescent="0.3"/>
    <row r="4168" s="22" customFormat="1" ht="13.8" x14ac:dyDescent="0.3"/>
    <row r="4169" s="22" customFormat="1" ht="13.8" x14ac:dyDescent="0.3"/>
    <row r="4170" s="22" customFormat="1" ht="13.8" x14ac:dyDescent="0.3"/>
    <row r="4171" s="22" customFormat="1" ht="13.8" x14ac:dyDescent="0.3"/>
    <row r="4172" s="22" customFormat="1" ht="13.8" x14ac:dyDescent="0.3"/>
    <row r="4173" s="22" customFormat="1" ht="13.8" x14ac:dyDescent="0.3"/>
    <row r="4174" s="22" customFormat="1" ht="13.8" x14ac:dyDescent="0.3"/>
    <row r="4175" s="22" customFormat="1" ht="13.8" x14ac:dyDescent="0.3"/>
    <row r="4176" s="22" customFormat="1" ht="13.8" x14ac:dyDescent="0.3"/>
    <row r="4177" s="22" customFormat="1" ht="13.8" x14ac:dyDescent="0.3"/>
    <row r="4178" s="22" customFormat="1" ht="13.8" x14ac:dyDescent="0.3"/>
    <row r="4179" s="22" customFormat="1" ht="13.8" x14ac:dyDescent="0.3"/>
    <row r="4180" s="22" customFormat="1" ht="13.8" x14ac:dyDescent="0.3"/>
    <row r="4181" s="22" customFormat="1" ht="13.8" x14ac:dyDescent="0.3"/>
    <row r="4182" s="22" customFormat="1" ht="13.8" x14ac:dyDescent="0.3"/>
    <row r="4183" s="22" customFormat="1" ht="13.8" x14ac:dyDescent="0.3"/>
    <row r="4184" s="22" customFormat="1" ht="13.8" x14ac:dyDescent="0.3"/>
    <row r="4185" s="22" customFormat="1" ht="13.8" x14ac:dyDescent="0.3"/>
    <row r="4186" s="22" customFormat="1" ht="13.8" x14ac:dyDescent="0.3"/>
    <row r="4187" s="22" customFormat="1" ht="13.8" x14ac:dyDescent="0.3"/>
    <row r="4188" s="22" customFormat="1" ht="13.8" x14ac:dyDescent="0.3"/>
    <row r="4189" s="22" customFormat="1" ht="13.8" x14ac:dyDescent="0.3"/>
    <row r="4190" s="22" customFormat="1" ht="13.8" x14ac:dyDescent="0.3"/>
    <row r="4191" s="22" customFormat="1" ht="13.8" x14ac:dyDescent="0.3"/>
    <row r="4192" s="22" customFormat="1" ht="13.8" x14ac:dyDescent="0.3"/>
    <row r="4193" s="22" customFormat="1" ht="13.8" x14ac:dyDescent="0.3"/>
    <row r="4194" s="22" customFormat="1" ht="13.8" x14ac:dyDescent="0.3"/>
    <row r="4195" s="22" customFormat="1" ht="13.8" x14ac:dyDescent="0.3"/>
    <row r="4196" s="22" customFormat="1" ht="13.8" x14ac:dyDescent="0.3"/>
    <row r="4197" s="22" customFormat="1" ht="13.8" x14ac:dyDescent="0.3"/>
    <row r="4198" s="22" customFormat="1" ht="13.8" x14ac:dyDescent="0.3"/>
    <row r="4199" s="22" customFormat="1" ht="13.8" x14ac:dyDescent="0.3"/>
    <row r="4200" s="22" customFormat="1" ht="13.8" x14ac:dyDescent="0.3"/>
    <row r="4201" s="22" customFormat="1" ht="13.8" x14ac:dyDescent="0.3"/>
    <row r="4202" s="22" customFormat="1" ht="13.8" x14ac:dyDescent="0.3"/>
    <row r="4203" s="22" customFormat="1" ht="13.8" x14ac:dyDescent="0.3"/>
    <row r="4204" s="22" customFormat="1" ht="13.8" x14ac:dyDescent="0.3"/>
    <row r="4205" s="22" customFormat="1" ht="13.8" x14ac:dyDescent="0.3"/>
    <row r="4206" s="22" customFormat="1" ht="13.8" x14ac:dyDescent="0.3"/>
    <row r="4207" s="22" customFormat="1" ht="13.8" x14ac:dyDescent="0.3"/>
    <row r="4208" s="22" customFormat="1" ht="13.8" x14ac:dyDescent="0.3"/>
    <row r="4209" s="22" customFormat="1" ht="13.8" x14ac:dyDescent="0.3"/>
    <row r="4210" s="22" customFormat="1" ht="13.8" x14ac:dyDescent="0.3"/>
    <row r="4211" s="22" customFormat="1" ht="13.8" x14ac:dyDescent="0.3"/>
    <row r="4212" s="22" customFormat="1" ht="13.8" x14ac:dyDescent="0.3"/>
    <row r="4213" s="22" customFormat="1" ht="13.8" x14ac:dyDescent="0.3"/>
    <row r="4214" s="22" customFormat="1" ht="13.8" x14ac:dyDescent="0.3"/>
    <row r="4215" s="22" customFormat="1" ht="13.8" x14ac:dyDescent="0.3"/>
    <row r="4216" s="22" customFormat="1" ht="13.8" x14ac:dyDescent="0.3"/>
    <row r="4217" s="22" customFormat="1" ht="13.8" x14ac:dyDescent="0.3"/>
    <row r="4218" s="22" customFormat="1" ht="13.8" x14ac:dyDescent="0.3"/>
    <row r="4219" s="22" customFormat="1" ht="13.8" x14ac:dyDescent="0.3"/>
    <row r="4220" s="22" customFormat="1" ht="13.8" x14ac:dyDescent="0.3"/>
    <row r="4221" s="22" customFormat="1" ht="13.8" x14ac:dyDescent="0.3"/>
    <row r="4222" s="22" customFormat="1" ht="13.8" x14ac:dyDescent="0.3"/>
    <row r="4223" s="22" customFormat="1" ht="13.8" x14ac:dyDescent="0.3"/>
    <row r="4224" s="22" customFormat="1" ht="13.8" x14ac:dyDescent="0.3"/>
    <row r="4225" s="22" customFormat="1" ht="13.8" x14ac:dyDescent="0.3"/>
    <row r="4226" s="22" customFormat="1" ht="13.8" x14ac:dyDescent="0.3"/>
    <row r="4227" s="22" customFormat="1" ht="13.8" x14ac:dyDescent="0.3"/>
    <row r="4228" s="22" customFormat="1" ht="13.8" x14ac:dyDescent="0.3"/>
    <row r="4229" s="22" customFormat="1" ht="13.8" x14ac:dyDescent="0.3"/>
    <row r="4230" s="22" customFormat="1" ht="13.8" x14ac:dyDescent="0.3"/>
    <row r="4231" s="22" customFormat="1" ht="13.8" x14ac:dyDescent="0.3"/>
    <row r="4232" s="22" customFormat="1" ht="13.8" x14ac:dyDescent="0.3"/>
    <row r="4233" s="22" customFormat="1" ht="13.8" x14ac:dyDescent="0.3"/>
    <row r="4234" s="22" customFormat="1" ht="13.8" x14ac:dyDescent="0.3"/>
    <row r="4235" s="22" customFormat="1" ht="13.8" x14ac:dyDescent="0.3"/>
    <row r="4236" s="22" customFormat="1" ht="13.8" x14ac:dyDescent="0.3"/>
    <row r="4237" s="22" customFormat="1" ht="13.8" x14ac:dyDescent="0.3"/>
    <row r="4238" s="22" customFormat="1" ht="13.8" x14ac:dyDescent="0.3"/>
    <row r="4239" s="22" customFormat="1" ht="13.8" x14ac:dyDescent="0.3"/>
    <row r="4240" s="22" customFormat="1" ht="13.8" x14ac:dyDescent="0.3"/>
    <row r="4241" s="22" customFormat="1" ht="13.8" x14ac:dyDescent="0.3"/>
    <row r="4242" s="22" customFormat="1" ht="13.8" x14ac:dyDescent="0.3"/>
    <row r="4243" s="22" customFormat="1" ht="13.8" x14ac:dyDescent="0.3"/>
    <row r="4244" s="22" customFormat="1" ht="13.8" x14ac:dyDescent="0.3"/>
    <row r="4245" s="22" customFormat="1" ht="13.8" x14ac:dyDescent="0.3"/>
    <row r="4246" s="22" customFormat="1" ht="13.8" x14ac:dyDescent="0.3"/>
    <row r="4247" s="22" customFormat="1" ht="13.8" x14ac:dyDescent="0.3"/>
    <row r="4248" s="22" customFormat="1" ht="13.8" x14ac:dyDescent="0.3"/>
    <row r="4249" s="22" customFormat="1" ht="13.8" x14ac:dyDescent="0.3"/>
    <row r="4250" s="22" customFormat="1" ht="13.8" x14ac:dyDescent="0.3"/>
    <row r="4251" s="22" customFormat="1" ht="13.8" x14ac:dyDescent="0.3"/>
    <row r="4252" s="22" customFormat="1" ht="13.8" x14ac:dyDescent="0.3"/>
    <row r="4253" s="22" customFormat="1" ht="13.8" x14ac:dyDescent="0.3"/>
    <row r="4254" s="22" customFormat="1" ht="13.8" x14ac:dyDescent="0.3"/>
    <row r="4255" s="22" customFormat="1" ht="13.8" x14ac:dyDescent="0.3"/>
    <row r="4256" s="22" customFormat="1" ht="13.8" x14ac:dyDescent="0.3"/>
    <row r="4257" s="22" customFormat="1" ht="13.8" x14ac:dyDescent="0.3"/>
    <row r="4258" s="22" customFormat="1" ht="13.8" x14ac:dyDescent="0.3"/>
    <row r="4259" s="22" customFormat="1" ht="13.8" x14ac:dyDescent="0.3"/>
  </sheetData>
  <sheetProtection password="CB75" sheet="1" objects="1" scenarios="1"/>
  <mergeCells count="12">
    <mergeCell ref="A1:G1"/>
    <mergeCell ref="A3:E3"/>
    <mergeCell ref="B63:D63"/>
    <mergeCell ref="A225:D225"/>
    <mergeCell ref="A272:D272"/>
    <mergeCell ref="F290:G290"/>
    <mergeCell ref="B74:D74"/>
    <mergeCell ref="B79:D79"/>
    <mergeCell ref="B113:D113"/>
    <mergeCell ref="B142:D142"/>
    <mergeCell ref="B147:D147"/>
    <mergeCell ref="B183:D183"/>
  </mergeCells>
  <phoneticPr fontId="4" type="noConversion"/>
  <printOptions horizontalCentered="1"/>
  <pageMargins left="0.23622047244094491" right="0.27559055118110237" top="0.39370078740157483" bottom="0.39370078740157483" header="0.39370078740157483" footer="0.19685039370078741"/>
  <pageSetup paperSize="9" scale="95" orientation="portrait" r:id="rId1"/>
  <headerFooter alignWithMargins="0">
    <oddFooter>&amp;CPage &amp;P</oddFooter>
  </headerFooter>
  <rowBreaks count="4" manualBreakCount="4">
    <brk id="60" max="16383" man="1"/>
    <brk id="127" max="16383" man="1"/>
    <brk id="180" max="16383" man="1"/>
    <brk id="2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3"/>
  <sheetViews>
    <sheetView view="pageBreakPreview" zoomScaleNormal="100" zoomScaleSheetLayoutView="100" workbookViewId="0">
      <selection activeCell="J1" sqref="J1"/>
    </sheetView>
  </sheetViews>
  <sheetFormatPr baseColWidth="10" defaultColWidth="9.109375" defaultRowHeight="13.2" x14ac:dyDescent="0.25"/>
  <cols>
    <col min="1" max="1" width="0.88671875" style="134" customWidth="1"/>
    <col min="2" max="2" width="3.88671875" style="134" bestFit="1" customWidth="1"/>
    <col min="3" max="3" width="50.5546875" style="134" bestFit="1" customWidth="1"/>
    <col min="4" max="4" width="10.5546875" style="136" bestFit="1" customWidth="1"/>
    <col min="5" max="5" width="11.5546875" style="136" bestFit="1" customWidth="1"/>
    <col min="6" max="6" width="13" style="134" customWidth="1"/>
    <col min="7" max="7" width="0.88671875" style="134" customWidth="1"/>
    <col min="8" max="8" width="17.33203125" style="137" customWidth="1"/>
    <col min="9" max="9" width="0.88671875" style="137" customWidth="1"/>
    <col min="10" max="16384" width="9.109375" style="134"/>
  </cols>
  <sheetData>
    <row r="1" spans="1:9" ht="15" customHeight="1" x14ac:dyDescent="0.25">
      <c r="A1" s="569">
        <f>'1-Don. générales-Algemene geg.'!$C$10</f>
        <v>0</v>
      </c>
      <c r="B1" s="569"/>
      <c r="C1" s="569"/>
      <c r="E1" s="568" t="str">
        <f>"BILAN AU 31 DECEMBRE "&amp;'1-Don. générales-Algemene geg.'!$D$4</f>
        <v>BILAN AU 31 DECEMBRE N</v>
      </c>
      <c r="F1" s="568"/>
      <c r="G1" s="568"/>
      <c r="H1" s="568"/>
      <c r="I1" s="568"/>
    </row>
    <row r="2" spans="1:9" ht="15" customHeight="1" x14ac:dyDescent="0.25">
      <c r="A2" s="569"/>
      <c r="B2" s="569"/>
      <c r="C2" s="569"/>
    </row>
    <row r="3" spans="1:9" ht="15" customHeight="1" x14ac:dyDescent="0.25">
      <c r="A3" s="569"/>
      <c r="B3" s="569"/>
      <c r="C3" s="569"/>
    </row>
    <row r="4" spans="1:9" ht="15" customHeight="1" x14ac:dyDescent="0.25"/>
    <row r="5" spans="1:9" s="132" customFormat="1" ht="15.6" x14ac:dyDescent="0.3">
      <c r="A5" s="560" t="s">
        <v>775</v>
      </c>
      <c r="B5" s="563"/>
      <c r="C5" s="564"/>
      <c r="D5" s="561" t="str">
        <f>"EXERCICE "&amp;'1-Don. générales-Algemene geg.'!D4</f>
        <v>EXERCICE N</v>
      </c>
      <c r="E5" s="561"/>
      <c r="F5" s="561"/>
      <c r="G5" s="561"/>
      <c r="H5" s="561"/>
      <c r="I5" s="562"/>
    </row>
    <row r="6" spans="1:9" ht="15.6" x14ac:dyDescent="0.3">
      <c r="A6" s="133" t="s">
        <v>548</v>
      </c>
      <c r="C6" s="135"/>
      <c r="I6" s="138"/>
    </row>
    <row r="7" spans="1:9" ht="12.75" customHeight="1" x14ac:dyDescent="0.25">
      <c r="A7" s="139"/>
      <c r="B7" s="140" t="s">
        <v>220</v>
      </c>
      <c r="C7" s="141" t="s">
        <v>667</v>
      </c>
      <c r="D7" s="142"/>
      <c r="E7" s="143" t="s">
        <v>680</v>
      </c>
      <c r="F7" s="140"/>
      <c r="G7" s="140"/>
      <c r="H7" s="144">
        <f>SUM(F8:F9)</f>
        <v>0</v>
      </c>
      <c r="I7" s="145"/>
    </row>
    <row r="8" spans="1:9" ht="12.75" customHeight="1" x14ac:dyDescent="0.25">
      <c r="A8" s="139"/>
      <c r="B8" s="140"/>
      <c r="C8" s="146" t="s">
        <v>667</v>
      </c>
      <c r="D8" s="147">
        <f>+'2-Bilan-Balans'!F33</f>
        <v>0</v>
      </c>
      <c r="E8" s="147">
        <f>-'2-Bilan-Balans'!G33</f>
        <v>0</v>
      </c>
      <c r="F8" s="148">
        <f>SUM(D8:E8)</f>
        <v>0</v>
      </c>
      <c r="G8" s="148"/>
      <c r="I8" s="138"/>
    </row>
    <row r="9" spans="1:9" x14ac:dyDescent="0.25">
      <c r="A9" s="139"/>
      <c r="B9" s="140"/>
      <c r="C9" s="146" t="s">
        <v>668</v>
      </c>
      <c r="D9" s="147">
        <f>+'2-Bilan-Balans'!F34</f>
        <v>0</v>
      </c>
      <c r="E9" s="147">
        <f>-'2-Bilan-Balans'!G34</f>
        <v>0</v>
      </c>
      <c r="F9" s="148">
        <f>SUM(D9:E9)</f>
        <v>0</v>
      </c>
      <c r="G9" s="148"/>
      <c r="I9" s="138"/>
    </row>
    <row r="10" spans="1:9" ht="6.75" customHeight="1" x14ac:dyDescent="0.3">
      <c r="A10" s="133"/>
      <c r="B10" s="149"/>
      <c r="C10" s="150"/>
      <c r="I10" s="138"/>
    </row>
    <row r="11" spans="1:9" ht="12.75" customHeight="1" x14ac:dyDescent="0.25">
      <c r="A11" s="139"/>
      <c r="B11" s="140" t="s">
        <v>544</v>
      </c>
      <c r="C11" s="151" t="s">
        <v>724</v>
      </c>
      <c r="D11" s="142"/>
      <c r="E11" s="152"/>
      <c r="F11" s="140"/>
      <c r="G11" s="140"/>
      <c r="H11" s="144">
        <f>SUM(F12:F14)</f>
        <v>0</v>
      </c>
      <c r="I11" s="145"/>
    </row>
    <row r="12" spans="1:9" x14ac:dyDescent="0.25">
      <c r="A12" s="139"/>
      <c r="B12" s="140"/>
      <c r="C12" s="146" t="s">
        <v>669</v>
      </c>
      <c r="D12" s="147">
        <f>+'2-Bilan-Balans'!F38</f>
        <v>0</v>
      </c>
      <c r="E12" s="147">
        <f>-'2-Bilan-Balans'!G38</f>
        <v>0</v>
      </c>
      <c r="F12" s="148">
        <f>SUM(D12:E12)</f>
        <v>0</v>
      </c>
      <c r="G12" s="148"/>
      <c r="H12" s="153"/>
      <c r="I12" s="154"/>
    </row>
    <row r="13" spans="1:9" x14ac:dyDescent="0.25">
      <c r="A13" s="139"/>
      <c r="B13" s="140"/>
      <c r="C13" s="146" t="s">
        <v>670</v>
      </c>
      <c r="D13" s="147">
        <f>+'2-Bilan-Balans'!F39</f>
        <v>0</v>
      </c>
      <c r="E13" s="147">
        <f>-'2-Bilan-Balans'!G39</f>
        <v>0</v>
      </c>
      <c r="F13" s="148">
        <f>SUM(D13:E13)</f>
        <v>0</v>
      </c>
      <c r="G13" s="148"/>
      <c r="H13" s="153"/>
      <c r="I13" s="154"/>
    </row>
    <row r="14" spans="1:9" x14ac:dyDescent="0.25">
      <c r="A14" s="139"/>
      <c r="B14" s="140"/>
      <c r="C14" s="146" t="s">
        <v>671</v>
      </c>
      <c r="D14" s="147">
        <f>'2-Bilan-Balans'!F40</f>
        <v>0</v>
      </c>
      <c r="E14" s="147">
        <f>+'2-Bilan-Balans'!G40</f>
        <v>0</v>
      </c>
      <c r="F14" s="148">
        <f>SUM(D14:E14)</f>
        <v>0</v>
      </c>
      <c r="G14" s="148"/>
      <c r="H14" s="153"/>
      <c r="I14" s="154"/>
    </row>
    <row r="15" spans="1:9" ht="6.75" customHeight="1" x14ac:dyDescent="0.3">
      <c r="A15" s="133"/>
      <c r="B15" s="149"/>
      <c r="C15" s="150"/>
      <c r="I15" s="138"/>
    </row>
    <row r="16" spans="1:9" ht="12.75" customHeight="1" x14ac:dyDescent="0.25">
      <c r="A16" s="139"/>
      <c r="B16" s="140" t="s">
        <v>545</v>
      </c>
      <c r="C16" s="151" t="s">
        <v>777</v>
      </c>
      <c r="D16" s="142"/>
      <c r="E16" s="152"/>
      <c r="F16" s="140"/>
      <c r="G16" s="140"/>
      <c r="H16" s="144">
        <f>SUM(F17:F25)</f>
        <v>0</v>
      </c>
      <c r="I16" s="145"/>
    </row>
    <row r="17" spans="1:9" ht="12.75" customHeight="1" x14ac:dyDescent="0.25">
      <c r="A17" s="139"/>
      <c r="B17" s="149"/>
      <c r="C17" s="146" t="s">
        <v>723</v>
      </c>
      <c r="D17" s="147">
        <f>+'2-Bilan-Balans'!F43</f>
        <v>0</v>
      </c>
      <c r="E17" s="147">
        <f>-'2-Bilan-Balans'!G43</f>
        <v>0</v>
      </c>
      <c r="F17" s="148">
        <f>SUM(D17:E17)</f>
        <v>0</v>
      </c>
      <c r="G17" s="148"/>
      <c r="H17" s="153"/>
      <c r="I17" s="154"/>
    </row>
    <row r="18" spans="1:9" ht="12.75" customHeight="1" x14ac:dyDescent="0.25">
      <c r="A18" s="139"/>
      <c r="B18" s="149"/>
      <c r="C18" s="146" t="s">
        <v>778</v>
      </c>
      <c r="D18" s="147">
        <f>'2-Bilan-Balans'!F55+'2-Bilan-Balans'!F58</f>
        <v>0</v>
      </c>
      <c r="E18" s="147">
        <f>-'2-Bilan-Balans'!G55+-'2-Bilan-Balans'!G58</f>
        <v>0</v>
      </c>
      <c r="F18" s="148">
        <f t="shared" ref="F18:F25" si="0">SUM(D18:E18)</f>
        <v>0</v>
      </c>
      <c r="G18" s="148"/>
      <c r="H18" s="153"/>
      <c r="I18" s="154"/>
    </row>
    <row r="19" spans="1:9" ht="12.75" customHeight="1" x14ac:dyDescent="0.25">
      <c r="A19" s="139"/>
      <c r="B19" s="149"/>
      <c r="C19" s="146" t="s">
        <v>779</v>
      </c>
      <c r="D19" s="147">
        <f>'2-Bilan-Balans'!F56+'2-Bilan-Balans'!F59</f>
        <v>0</v>
      </c>
      <c r="E19" s="147">
        <f>-'2-Bilan-Balans'!G56+-'2-Bilan-Balans'!G59</f>
        <v>0</v>
      </c>
      <c r="F19" s="148">
        <f t="shared" si="0"/>
        <v>0</v>
      </c>
      <c r="G19" s="148"/>
      <c r="H19" s="153"/>
      <c r="I19" s="154"/>
    </row>
    <row r="20" spans="1:9" ht="12.75" customHeight="1" x14ac:dyDescent="0.25">
      <c r="A20" s="139"/>
      <c r="B20" s="149"/>
      <c r="C20" s="146" t="s">
        <v>700</v>
      </c>
      <c r="D20" s="147">
        <f>+'2-Bilan-Balans'!F57+'2-Bilan-Balans'!F60</f>
        <v>0</v>
      </c>
      <c r="E20" s="147">
        <f>+-'2-Bilan-Balans'!G57+-'2-Bilan-Balans'!G60</f>
        <v>0</v>
      </c>
      <c r="F20" s="148">
        <f t="shared" si="0"/>
        <v>0</v>
      </c>
      <c r="G20" s="148"/>
      <c r="H20" s="153"/>
      <c r="I20" s="154"/>
    </row>
    <row r="21" spans="1:9" ht="12.75" customHeight="1" x14ac:dyDescent="0.25">
      <c r="A21" s="139"/>
      <c r="B21" s="149"/>
      <c r="C21" s="146" t="s">
        <v>780</v>
      </c>
      <c r="D21" s="147">
        <f>'2-Bilan-Balans'!F66+'2-Bilan-Balans'!F68</f>
        <v>0</v>
      </c>
      <c r="E21" s="147">
        <f>-'2-Bilan-Balans'!G66+-'2-Bilan-Balans'!G68</f>
        <v>0</v>
      </c>
      <c r="F21" s="148">
        <f t="shared" si="0"/>
        <v>0</v>
      </c>
      <c r="G21" s="148"/>
      <c r="H21" s="153"/>
      <c r="I21" s="154"/>
    </row>
    <row r="22" spans="1:9" ht="12.75" customHeight="1" x14ac:dyDescent="0.25">
      <c r="A22" s="139"/>
      <c r="B22" s="149"/>
      <c r="C22" s="146" t="s">
        <v>591</v>
      </c>
      <c r="D22" s="147">
        <f>'2-Bilan-Balans'!F67+'2-Bilan-Balans'!F69</f>
        <v>0</v>
      </c>
      <c r="E22" s="147">
        <f>-'2-Bilan-Balans'!G67+-'2-Bilan-Balans'!G69</f>
        <v>0</v>
      </c>
      <c r="F22" s="148">
        <f t="shared" si="0"/>
        <v>0</v>
      </c>
      <c r="G22" s="148"/>
      <c r="H22" s="153"/>
      <c r="I22" s="154"/>
    </row>
    <row r="23" spans="1:9" ht="12.75" customHeight="1" x14ac:dyDescent="0.25">
      <c r="A23" s="139"/>
      <c r="B23" s="149"/>
      <c r="C23" s="146" t="s">
        <v>314</v>
      </c>
      <c r="D23" s="147">
        <f>+'2-Bilan-Balans'!F72</f>
        <v>0</v>
      </c>
      <c r="E23" s="147">
        <f>-'2-Bilan-Balans'!G72</f>
        <v>0</v>
      </c>
      <c r="F23" s="148">
        <f t="shared" si="0"/>
        <v>0</v>
      </c>
      <c r="G23" s="148"/>
      <c r="H23" s="153"/>
      <c r="I23" s="154"/>
    </row>
    <row r="24" spans="1:9" ht="12.75" customHeight="1" x14ac:dyDescent="0.25">
      <c r="A24" s="139"/>
      <c r="B24" s="149"/>
      <c r="C24" s="146" t="s">
        <v>712</v>
      </c>
      <c r="D24" s="147">
        <f>+'2-Bilan-Balans'!F82+'2-Bilan-Balans'!F83</f>
        <v>0</v>
      </c>
      <c r="E24" s="147">
        <f>+-'2-Bilan-Balans'!G82+-'2-Bilan-Balans'!G83</f>
        <v>0</v>
      </c>
      <c r="F24" s="148">
        <f t="shared" si="0"/>
        <v>0</v>
      </c>
      <c r="G24" s="148"/>
      <c r="H24" s="153"/>
      <c r="I24" s="154"/>
    </row>
    <row r="25" spans="1:9" ht="12.75" customHeight="1" x14ac:dyDescent="0.25">
      <c r="A25" s="139"/>
      <c r="B25" s="149"/>
      <c r="C25" s="146" t="s">
        <v>714</v>
      </c>
      <c r="D25" s="147">
        <f>+'2-Bilan-Balans'!F86</f>
        <v>0</v>
      </c>
      <c r="E25" s="147">
        <v>0</v>
      </c>
      <c r="F25" s="148">
        <f t="shared" si="0"/>
        <v>0</v>
      </c>
      <c r="G25" s="148"/>
      <c r="H25" s="153"/>
      <c r="I25" s="154"/>
    </row>
    <row r="26" spans="1:9" ht="6.75" customHeight="1" x14ac:dyDescent="0.3">
      <c r="A26" s="133"/>
      <c r="B26" s="149"/>
      <c r="C26" s="150"/>
      <c r="I26" s="138"/>
    </row>
    <row r="27" spans="1:9" ht="12.75" customHeight="1" x14ac:dyDescent="0.25">
      <c r="A27" s="139"/>
      <c r="B27" s="140" t="s">
        <v>238</v>
      </c>
      <c r="C27" s="151" t="s">
        <v>715</v>
      </c>
      <c r="D27" s="142"/>
      <c r="E27" s="152"/>
      <c r="F27" s="140"/>
      <c r="G27" s="140"/>
      <c r="H27" s="144">
        <f>SUM(F28)</f>
        <v>0</v>
      </c>
      <c r="I27" s="145"/>
    </row>
    <row r="28" spans="1:9" ht="12.75" customHeight="1" x14ac:dyDescent="0.25">
      <c r="A28" s="155"/>
      <c r="B28" s="149"/>
      <c r="C28" s="146" t="s">
        <v>602</v>
      </c>
      <c r="D28" s="147"/>
      <c r="E28" s="156"/>
      <c r="F28" s="148">
        <f>+'2-Bilan-Balans'!F88</f>
        <v>0</v>
      </c>
      <c r="G28" s="148"/>
      <c r="H28" s="153"/>
      <c r="I28" s="154"/>
    </row>
    <row r="29" spans="1:9" s="162" customFormat="1" ht="15.6" x14ac:dyDescent="0.3">
      <c r="A29" s="560" t="s">
        <v>277</v>
      </c>
      <c r="B29" s="561"/>
      <c r="C29" s="562"/>
      <c r="D29" s="157"/>
      <c r="E29" s="158"/>
      <c r="F29" s="159"/>
      <c r="G29" s="159"/>
      <c r="H29" s="160">
        <f>SUM(H7:H27)</f>
        <v>0</v>
      </c>
      <c r="I29" s="161"/>
    </row>
    <row r="30" spans="1:9" ht="15.6" x14ac:dyDescent="0.3">
      <c r="A30" s="133" t="s">
        <v>557</v>
      </c>
      <c r="C30" s="135"/>
      <c r="I30" s="138"/>
    </row>
    <row r="31" spans="1:9" ht="12.75" customHeight="1" x14ac:dyDescent="0.25">
      <c r="A31" s="139"/>
      <c r="B31" s="140" t="s">
        <v>239</v>
      </c>
      <c r="C31" s="151" t="s">
        <v>719</v>
      </c>
      <c r="D31" s="142"/>
      <c r="E31" s="152"/>
      <c r="F31" s="140"/>
      <c r="G31" s="140"/>
      <c r="H31" s="144">
        <f>SUM(F32)</f>
        <v>0</v>
      </c>
      <c r="I31" s="145"/>
    </row>
    <row r="32" spans="1:9" ht="12.75" customHeight="1" x14ac:dyDescent="0.25">
      <c r="A32" s="139"/>
      <c r="B32" s="149"/>
      <c r="C32" s="146" t="s">
        <v>720</v>
      </c>
      <c r="D32" s="147"/>
      <c r="E32" s="163"/>
      <c r="F32" s="148">
        <f>+'2-Bilan-Balans'!F94</f>
        <v>0</v>
      </c>
      <c r="G32" s="148"/>
      <c r="H32" s="153"/>
      <c r="I32" s="154"/>
    </row>
    <row r="33" spans="1:9" ht="6.75" customHeight="1" x14ac:dyDescent="0.3">
      <c r="A33" s="133"/>
      <c r="B33" s="149"/>
      <c r="C33" s="150"/>
      <c r="I33" s="138"/>
    </row>
    <row r="34" spans="1:9" ht="12.75" customHeight="1" x14ac:dyDescent="0.25">
      <c r="A34" s="139"/>
      <c r="B34" s="140" t="s">
        <v>245</v>
      </c>
      <c r="C34" s="151" t="s">
        <v>603</v>
      </c>
      <c r="D34" s="142"/>
      <c r="E34" s="152"/>
      <c r="F34" s="140"/>
      <c r="G34" s="140"/>
      <c r="H34" s="144">
        <f>SUM(F35:F44)</f>
        <v>0</v>
      </c>
      <c r="I34" s="145"/>
    </row>
    <row r="35" spans="1:9" ht="12.75" customHeight="1" x14ac:dyDescent="0.25">
      <c r="A35" s="139"/>
      <c r="B35" s="149"/>
      <c r="C35" s="146" t="s">
        <v>726</v>
      </c>
      <c r="D35" s="147"/>
      <c r="E35" s="163"/>
      <c r="F35" s="148">
        <f>+'2-Bilan-Balans'!F97</f>
        <v>0</v>
      </c>
      <c r="G35" s="148"/>
      <c r="H35" s="153"/>
      <c r="I35" s="154"/>
    </row>
    <row r="36" spans="1:9" ht="12.75" customHeight="1" x14ac:dyDescent="0.25">
      <c r="A36" s="139"/>
      <c r="B36" s="149"/>
      <c r="C36" s="146" t="s">
        <v>604</v>
      </c>
      <c r="D36" s="147"/>
      <c r="E36" s="163"/>
      <c r="F36" s="148">
        <f>+'2-Bilan-Balans'!F98+'2-Bilan-Balans'!F99+'2-Bilan-Balans'!F100-'2-Bilan-Balans'!G101</f>
        <v>0</v>
      </c>
      <c r="G36" s="148"/>
      <c r="H36" s="153"/>
      <c r="I36" s="154"/>
    </row>
    <row r="37" spans="1:9" ht="12.75" customHeight="1" x14ac:dyDescent="0.25">
      <c r="A37" s="139"/>
      <c r="B37" s="149"/>
      <c r="C37" s="146" t="s">
        <v>605</v>
      </c>
      <c r="D37" s="147"/>
      <c r="E37" s="163"/>
      <c r="F37" s="148">
        <f>+'2-Bilan-Balans'!F102+'2-Bilan-Balans'!F103+'2-Bilan-Balans'!F104-'2-Bilan-Balans'!G107</f>
        <v>0</v>
      </c>
      <c r="G37" s="148"/>
      <c r="H37" s="153"/>
      <c r="I37" s="154"/>
    </row>
    <row r="38" spans="1:9" x14ac:dyDescent="0.25">
      <c r="A38" s="139"/>
      <c r="B38" s="149"/>
      <c r="C38" s="146" t="s">
        <v>607</v>
      </c>
      <c r="F38" s="164">
        <f>+'2-Bilan-Balans'!F105+'2-Bilan-Balans'!F106</f>
        <v>0</v>
      </c>
      <c r="I38" s="138"/>
    </row>
    <row r="39" spans="1:9" ht="12.75" customHeight="1" x14ac:dyDescent="0.25">
      <c r="A39" s="139"/>
      <c r="B39" s="149"/>
      <c r="C39" s="146" t="s">
        <v>733</v>
      </c>
      <c r="D39" s="147"/>
      <c r="E39" s="163"/>
      <c r="F39" s="148">
        <f>+'2-Bilan-Balans'!F110</f>
        <v>0</v>
      </c>
      <c r="G39" s="148"/>
      <c r="H39" s="153"/>
      <c r="I39" s="154"/>
    </row>
    <row r="40" spans="1:9" ht="12.75" customHeight="1" x14ac:dyDescent="0.25">
      <c r="A40" s="139"/>
      <c r="B40" s="149"/>
      <c r="C40" s="146" t="s">
        <v>912</v>
      </c>
      <c r="D40" s="147"/>
      <c r="E40" s="163"/>
      <c r="F40" s="148">
        <f>'2-Bilan-Balans'!F111+'2-Bilan-Balans'!F112</f>
        <v>0</v>
      </c>
      <c r="G40" s="148"/>
      <c r="H40" s="153"/>
      <c r="I40" s="154"/>
    </row>
    <row r="41" spans="1:9" ht="12.75" customHeight="1" x14ac:dyDescent="0.25">
      <c r="A41" s="139"/>
      <c r="B41" s="149"/>
      <c r="C41" s="146" t="s">
        <v>913</v>
      </c>
      <c r="D41" s="147"/>
      <c r="E41" s="163"/>
      <c r="F41" s="148">
        <f>+'2-Bilan-Balans'!F113+'2-Bilan-Balans'!F114+'2-Bilan-Balans'!F115</f>
        <v>0</v>
      </c>
      <c r="G41" s="148"/>
      <c r="H41" s="153"/>
      <c r="I41" s="154"/>
    </row>
    <row r="42" spans="1:9" ht="12.75" customHeight="1" x14ac:dyDescent="0.25">
      <c r="A42" s="139"/>
      <c r="B42" s="149"/>
      <c r="C42" s="146" t="s">
        <v>608</v>
      </c>
      <c r="D42" s="147"/>
      <c r="E42" s="163"/>
      <c r="F42" s="148">
        <f>+'2-Bilan-Balans'!F116+'2-Bilan-Balans'!F117+'2-Bilan-Balans'!F118+'2-Bilan-Balans'!F119</f>
        <v>0</v>
      </c>
      <c r="G42" s="148"/>
      <c r="H42" s="153"/>
      <c r="I42" s="154"/>
    </row>
    <row r="43" spans="1:9" ht="12.75" customHeight="1" x14ac:dyDescent="0.25">
      <c r="A43" s="139"/>
      <c r="B43" s="149"/>
      <c r="C43" s="146" t="s">
        <v>748</v>
      </c>
      <c r="D43" s="147"/>
      <c r="E43" s="163"/>
      <c r="F43" s="148">
        <f>+'2-Bilan-Balans'!F120</f>
        <v>0</v>
      </c>
      <c r="G43" s="148"/>
      <c r="H43" s="153"/>
      <c r="I43" s="154"/>
    </row>
    <row r="44" spans="1:9" ht="12.75" customHeight="1" x14ac:dyDescent="0.25">
      <c r="A44" s="139"/>
      <c r="B44" s="149"/>
      <c r="C44" s="146" t="s">
        <v>606</v>
      </c>
      <c r="D44" s="147"/>
      <c r="E44" s="163"/>
      <c r="F44" s="148">
        <f>+'2-Bilan-Balans'!F121+'2-Bilan-Balans'!F122-'2-Bilan-Balans'!G123</f>
        <v>0</v>
      </c>
      <c r="G44" s="148"/>
      <c r="H44" s="153"/>
      <c r="I44" s="154"/>
    </row>
    <row r="45" spans="1:9" ht="6.75" customHeight="1" x14ac:dyDescent="0.3">
      <c r="A45" s="133"/>
      <c r="B45" s="149"/>
      <c r="C45" s="150"/>
      <c r="I45" s="138"/>
    </row>
    <row r="46" spans="1:9" ht="12.75" customHeight="1" x14ac:dyDescent="0.25">
      <c r="A46" s="139"/>
      <c r="B46" s="140" t="s">
        <v>247</v>
      </c>
      <c r="C46" s="151" t="s">
        <v>593</v>
      </c>
      <c r="D46" s="142"/>
      <c r="E46" s="152"/>
      <c r="F46" s="140"/>
      <c r="G46" s="140"/>
      <c r="H46" s="144">
        <f>SUM(F47:F48)</f>
        <v>0</v>
      </c>
      <c r="I46" s="145"/>
    </row>
    <row r="47" spans="1:9" ht="12.75" customHeight="1" x14ac:dyDescent="0.25">
      <c r="A47" s="139"/>
      <c r="B47" s="140"/>
      <c r="C47" s="146" t="s">
        <v>174</v>
      </c>
      <c r="D47" s="142"/>
      <c r="E47" s="152"/>
      <c r="F47" s="148">
        <f>'2-Bilan-Balans'!F193-'2-Bilan-Balans'!G194</f>
        <v>0</v>
      </c>
      <c r="G47" s="140"/>
      <c r="H47" s="165"/>
      <c r="I47" s="145"/>
    </row>
    <row r="48" spans="1:9" ht="12.75" customHeight="1" x14ac:dyDescent="0.25">
      <c r="A48" s="139"/>
      <c r="B48" s="140"/>
      <c r="C48" s="146" t="s">
        <v>177</v>
      </c>
      <c r="D48" s="142"/>
      <c r="E48" s="152"/>
      <c r="F48" s="148">
        <f>'2-Bilan-Balans'!F197+'2-Bilan-Balans'!F198+'2-Bilan-Balans'!F199-'2-Bilan-Balans'!G200</f>
        <v>0</v>
      </c>
      <c r="G48" s="140"/>
      <c r="H48" s="165"/>
      <c r="I48" s="145"/>
    </row>
    <row r="49" spans="1:9" ht="6.75" customHeight="1" x14ac:dyDescent="0.3">
      <c r="A49" s="133"/>
      <c r="B49" s="149"/>
      <c r="C49" s="150"/>
      <c r="I49" s="138"/>
    </row>
    <row r="50" spans="1:9" ht="12.75" customHeight="1" x14ac:dyDescent="0.25">
      <c r="A50" s="139"/>
      <c r="B50" s="140" t="s">
        <v>250</v>
      </c>
      <c r="C50" s="151" t="s">
        <v>623</v>
      </c>
      <c r="D50" s="142"/>
      <c r="E50" s="152"/>
      <c r="F50" s="148"/>
      <c r="G50" s="140"/>
      <c r="H50" s="144">
        <f>SUM(F51:F53)</f>
        <v>0</v>
      </c>
      <c r="I50" s="145"/>
    </row>
    <row r="51" spans="1:9" ht="12.75" customHeight="1" x14ac:dyDescent="0.25">
      <c r="A51" s="139"/>
      <c r="B51" s="140"/>
      <c r="C51" s="146" t="s">
        <v>193</v>
      </c>
      <c r="D51" s="142"/>
      <c r="E51" s="152"/>
      <c r="F51" s="148">
        <f>+'2-Bilan-Balans'!F202</f>
        <v>0</v>
      </c>
      <c r="G51" s="140"/>
      <c r="H51" s="165"/>
      <c r="I51" s="145"/>
    </row>
    <row r="52" spans="1:9" ht="12.75" customHeight="1" x14ac:dyDescent="0.25">
      <c r="A52" s="139"/>
      <c r="B52" s="140"/>
      <c r="C52" s="146" t="s">
        <v>609</v>
      </c>
      <c r="D52" s="142"/>
      <c r="E52" s="152"/>
      <c r="F52" s="148">
        <f>+'2-Bilan-Balans'!F207-'2-Bilan-Balans'!G207+'2-Bilan-Balans'!F212-'2-Bilan-Balans'!G212+'2-Bilan-Balans'!F223-'2-Bilan-Balans'!G223</f>
        <v>0</v>
      </c>
      <c r="G52" s="140"/>
      <c r="H52" s="165"/>
      <c r="I52" s="145"/>
    </row>
    <row r="53" spans="1:9" ht="12.75" customHeight="1" x14ac:dyDescent="0.25">
      <c r="A53" s="139"/>
      <c r="B53" s="140"/>
      <c r="C53" s="146" t="s">
        <v>203</v>
      </c>
      <c r="D53" s="142"/>
      <c r="E53" s="152"/>
      <c r="F53" s="148">
        <f>+'2-Bilan-Balans'!F217</f>
        <v>0</v>
      </c>
      <c r="G53" s="140"/>
      <c r="H53" s="165"/>
      <c r="I53" s="145"/>
    </row>
    <row r="54" spans="1:9" ht="6.75" customHeight="1" x14ac:dyDescent="0.3">
      <c r="A54" s="133"/>
      <c r="B54" s="149"/>
      <c r="C54" s="150"/>
      <c r="I54" s="138"/>
    </row>
    <row r="55" spans="1:9" ht="12.75" customHeight="1" x14ac:dyDescent="0.25">
      <c r="A55" s="139"/>
      <c r="B55" s="140" t="s">
        <v>578</v>
      </c>
      <c r="C55" s="151" t="s">
        <v>279</v>
      </c>
      <c r="D55" s="142"/>
      <c r="E55" s="152"/>
      <c r="F55" s="148"/>
      <c r="G55" s="140"/>
      <c r="H55" s="144">
        <f>SUM(F56:F58)</f>
        <v>0</v>
      </c>
      <c r="I55" s="145"/>
    </row>
    <row r="56" spans="1:9" ht="12.75" customHeight="1" x14ac:dyDescent="0.25">
      <c r="A56" s="139"/>
      <c r="B56" s="140"/>
      <c r="C56" s="166" t="s">
        <v>165</v>
      </c>
      <c r="D56" s="167"/>
      <c r="E56" s="167"/>
      <c r="F56" s="148">
        <f>+'2-Bilan-Balans'!F180</f>
        <v>0</v>
      </c>
      <c r="G56" s="12"/>
      <c r="H56" s="153"/>
      <c r="I56" s="154"/>
    </row>
    <row r="57" spans="1:9" s="173" customFormat="1" x14ac:dyDescent="0.25">
      <c r="A57" s="139"/>
      <c r="B57" s="168"/>
      <c r="C57" s="166" t="s">
        <v>610</v>
      </c>
      <c r="D57" s="169"/>
      <c r="E57" s="169"/>
      <c r="F57" s="148">
        <f>+'2-Bilan-Balans'!F181+'2-Bilan-Balans'!F182+'2-Bilan-Balans'!F183</f>
        <v>0</v>
      </c>
      <c r="G57" s="170"/>
      <c r="H57" s="171"/>
      <c r="I57" s="172"/>
    </row>
    <row r="58" spans="1:9" ht="12.75" customHeight="1" x14ac:dyDescent="0.25">
      <c r="A58" s="139"/>
      <c r="B58" s="174"/>
      <c r="C58" s="175" t="s">
        <v>171</v>
      </c>
      <c r="D58" s="176"/>
      <c r="E58" s="176"/>
      <c r="F58" s="148">
        <f>+'2-Bilan-Balans'!F188</f>
        <v>0</v>
      </c>
      <c r="G58" s="177"/>
      <c r="H58" s="178"/>
      <c r="I58" s="179"/>
    </row>
    <row r="59" spans="1:9" s="162" customFormat="1" ht="15.6" x14ac:dyDescent="0.3">
      <c r="A59" s="560" t="s">
        <v>278</v>
      </c>
      <c r="B59" s="561"/>
      <c r="C59" s="562"/>
      <c r="D59" s="157"/>
      <c r="E59" s="158"/>
      <c r="F59" s="159"/>
      <c r="G59" s="159"/>
      <c r="H59" s="180">
        <f>SUM(H31:H58)</f>
        <v>0</v>
      </c>
      <c r="I59" s="181"/>
    </row>
    <row r="60" spans="1:9" s="187" customFormat="1" ht="35.25" customHeight="1" x14ac:dyDescent="0.25">
      <c r="A60" s="565" t="s">
        <v>567</v>
      </c>
      <c r="B60" s="566"/>
      <c r="C60" s="567"/>
      <c r="D60" s="182"/>
      <c r="E60" s="183"/>
      <c r="F60" s="184"/>
      <c r="G60" s="184"/>
      <c r="H60" s="185">
        <f>+H59+H29</f>
        <v>0</v>
      </c>
      <c r="I60" s="186"/>
    </row>
    <row r="61" spans="1:9" ht="15" customHeight="1" x14ac:dyDescent="0.25">
      <c r="A61" s="569">
        <f>'1-Don. générales-Algemene geg.'!$C$10</f>
        <v>0</v>
      </c>
      <c r="B61" s="569"/>
      <c r="C61" s="569"/>
      <c r="E61" s="568" t="str">
        <f>"BILAN AU 31 DECEMBRE "&amp;'1-Don. générales-Algemene geg.'!$D$4</f>
        <v>BILAN AU 31 DECEMBRE N</v>
      </c>
      <c r="F61" s="568"/>
      <c r="G61" s="568"/>
      <c r="H61" s="568"/>
      <c r="I61" s="568"/>
    </row>
    <row r="62" spans="1:9" ht="15" customHeight="1" x14ac:dyDescent="0.25">
      <c r="A62" s="569"/>
      <c r="B62" s="569"/>
      <c r="C62" s="569"/>
    </row>
    <row r="63" spans="1:9" ht="15" customHeight="1" x14ac:dyDescent="0.25">
      <c r="A63" s="569"/>
      <c r="B63" s="569"/>
      <c r="C63" s="569"/>
    </row>
    <row r="64" spans="1:9" ht="15" customHeight="1" x14ac:dyDescent="0.25"/>
    <row r="65" spans="1:9" s="132" customFormat="1" ht="15.6" x14ac:dyDescent="0.3">
      <c r="A65" s="560" t="s">
        <v>776</v>
      </c>
      <c r="B65" s="563"/>
      <c r="C65" s="564"/>
      <c r="D65" s="560" t="str">
        <f>D5</f>
        <v>EXERCICE N</v>
      </c>
      <c r="E65" s="561"/>
      <c r="F65" s="561"/>
      <c r="G65" s="561"/>
      <c r="H65" s="561"/>
      <c r="I65" s="562"/>
    </row>
    <row r="66" spans="1:9" ht="12.75" customHeight="1" x14ac:dyDescent="0.3">
      <c r="A66" s="133"/>
      <c r="C66" s="135"/>
      <c r="I66" s="138"/>
    </row>
    <row r="67" spans="1:9" ht="15.6" x14ac:dyDescent="0.3">
      <c r="A67" s="133" t="s">
        <v>611</v>
      </c>
      <c r="C67" s="135"/>
      <c r="I67" s="138"/>
    </row>
    <row r="68" spans="1:9" ht="6.75" customHeight="1" x14ac:dyDescent="0.3">
      <c r="A68" s="133"/>
      <c r="C68" s="135"/>
      <c r="I68" s="138"/>
    </row>
    <row r="69" spans="1:9" ht="12.75" customHeight="1" x14ac:dyDescent="0.25">
      <c r="A69" s="139"/>
      <c r="B69" s="140" t="s">
        <v>580</v>
      </c>
      <c r="C69" s="151" t="s">
        <v>645</v>
      </c>
      <c r="D69" s="142"/>
      <c r="E69" s="152"/>
      <c r="F69" s="148"/>
      <c r="G69" s="140"/>
      <c r="H69" s="144">
        <f>SUM(F70:F72)</f>
        <v>0</v>
      </c>
      <c r="I69" s="145"/>
    </row>
    <row r="70" spans="1:9" ht="12.75" customHeight="1" x14ac:dyDescent="0.25">
      <c r="A70" s="139"/>
      <c r="B70" s="140"/>
      <c r="C70" s="188" t="s">
        <v>646</v>
      </c>
      <c r="D70" s="142"/>
      <c r="E70" s="152"/>
      <c r="F70" s="148">
        <f>'2-Bilan-Balans'!G6</f>
        <v>0</v>
      </c>
      <c r="G70" s="140"/>
      <c r="H70" s="165"/>
      <c r="I70" s="145"/>
    </row>
    <row r="71" spans="1:9" ht="12.75" customHeight="1" x14ac:dyDescent="0.25">
      <c r="A71" s="139"/>
      <c r="B71" s="140"/>
      <c r="C71" s="188" t="s">
        <v>647</v>
      </c>
      <c r="D71" s="142"/>
      <c r="E71" s="152"/>
      <c r="F71" s="148">
        <f>'2-Bilan-Balans'!G7</f>
        <v>0</v>
      </c>
      <c r="G71" s="140"/>
      <c r="H71" s="165"/>
      <c r="I71" s="145"/>
    </row>
    <row r="72" spans="1:9" ht="12.75" customHeight="1" x14ac:dyDescent="0.25">
      <c r="A72" s="139"/>
      <c r="B72" s="140"/>
      <c r="C72" s="188" t="s">
        <v>648</v>
      </c>
      <c r="D72" s="142"/>
      <c r="E72" s="152"/>
      <c r="F72" s="164">
        <f>'2-Bilan-Balans'!G8</f>
        <v>0</v>
      </c>
      <c r="G72" s="140"/>
      <c r="H72" s="165"/>
      <c r="I72" s="145"/>
    </row>
    <row r="73" spans="1:9" ht="6.75" customHeight="1" x14ac:dyDescent="0.3">
      <c r="A73" s="133"/>
      <c r="B73" s="149"/>
      <c r="C73" s="150"/>
      <c r="I73" s="138"/>
    </row>
    <row r="74" spans="1:9" ht="12.75" customHeight="1" x14ac:dyDescent="0.25">
      <c r="A74" s="139"/>
      <c r="B74" s="140" t="s">
        <v>581</v>
      </c>
      <c r="C74" s="151" t="s">
        <v>649</v>
      </c>
      <c r="D74" s="142"/>
      <c r="E74" s="152"/>
      <c r="F74" s="148"/>
      <c r="G74" s="140"/>
      <c r="H74" s="144">
        <f>SUM(F75)</f>
        <v>0</v>
      </c>
      <c r="I74" s="145"/>
    </row>
    <row r="75" spans="1:9" x14ac:dyDescent="0.25">
      <c r="A75" s="139"/>
      <c r="B75" s="140"/>
      <c r="C75" s="146" t="s">
        <v>650</v>
      </c>
      <c r="D75" s="167"/>
      <c r="E75" s="167"/>
      <c r="F75" s="148">
        <f>'2-Bilan-Balans'!G11</f>
        <v>0</v>
      </c>
      <c r="G75" s="12"/>
      <c r="H75" s="153"/>
      <c r="I75" s="154"/>
    </row>
    <row r="76" spans="1:9" ht="6.75" customHeight="1" x14ac:dyDescent="0.3">
      <c r="A76" s="133"/>
      <c r="C76" s="135"/>
      <c r="I76" s="138"/>
    </row>
    <row r="77" spans="1:9" s="162" customFormat="1" ht="15.6" x14ac:dyDescent="0.3">
      <c r="A77" s="560" t="s">
        <v>620</v>
      </c>
      <c r="B77" s="561"/>
      <c r="C77" s="562"/>
      <c r="D77" s="157"/>
      <c r="E77" s="158"/>
      <c r="F77" s="159"/>
      <c r="G77" s="159"/>
      <c r="H77" s="180">
        <f>SUM(H69:H74)</f>
        <v>0</v>
      </c>
      <c r="I77" s="181"/>
    </row>
    <row r="78" spans="1:9" ht="12.75" customHeight="1" x14ac:dyDescent="0.3">
      <c r="A78" s="133"/>
      <c r="C78" s="135"/>
      <c r="I78" s="138"/>
    </row>
    <row r="79" spans="1:9" ht="15.6" x14ac:dyDescent="0.3">
      <c r="A79" s="133" t="s">
        <v>612</v>
      </c>
      <c r="C79" s="135"/>
      <c r="I79" s="138"/>
    </row>
    <row r="80" spans="1:9" ht="6.75" customHeight="1" x14ac:dyDescent="0.3">
      <c r="A80" s="133"/>
      <c r="C80" s="135"/>
      <c r="I80" s="138"/>
    </row>
    <row r="81" spans="1:9" ht="12.75" customHeight="1" x14ac:dyDescent="0.25">
      <c r="A81" s="139"/>
      <c r="B81" s="140" t="s">
        <v>245</v>
      </c>
      <c r="C81" s="151" t="s">
        <v>651</v>
      </c>
      <c r="D81" s="142"/>
      <c r="E81" s="152"/>
      <c r="F81" s="148"/>
      <c r="G81" s="140"/>
      <c r="H81" s="144">
        <f>SUM(F82:F85)</f>
        <v>0</v>
      </c>
      <c r="I81" s="145"/>
    </row>
    <row r="82" spans="1:9" ht="12.75" customHeight="1" x14ac:dyDescent="0.25">
      <c r="A82" s="139"/>
      <c r="B82" s="149"/>
      <c r="C82" s="146" t="s">
        <v>280</v>
      </c>
      <c r="D82" s="147"/>
      <c r="E82" s="147"/>
      <c r="F82" s="148">
        <f>'2-Bilan-Balans'!G14</f>
        <v>0</v>
      </c>
      <c r="G82" s="148"/>
      <c r="H82" s="153"/>
      <c r="I82" s="154"/>
    </row>
    <row r="83" spans="1:9" ht="12.75" customHeight="1" x14ac:dyDescent="0.25">
      <c r="A83" s="139"/>
      <c r="B83" s="149"/>
      <c r="C83" s="146" t="s">
        <v>281</v>
      </c>
      <c r="D83" s="147"/>
      <c r="E83" s="147"/>
      <c r="F83" s="148">
        <f>'2-Bilan-Balans'!G15</f>
        <v>0</v>
      </c>
      <c r="G83" s="148"/>
      <c r="H83" s="153"/>
      <c r="I83" s="154"/>
    </row>
    <row r="84" spans="1:9" ht="12.75" customHeight="1" x14ac:dyDescent="0.25">
      <c r="A84" s="139"/>
      <c r="B84" s="149"/>
      <c r="C84" s="146" t="s">
        <v>282</v>
      </c>
      <c r="D84" s="147"/>
      <c r="E84" s="147"/>
      <c r="F84" s="148">
        <f>'2-Bilan-Balans'!G16</f>
        <v>0</v>
      </c>
      <c r="G84" s="148"/>
      <c r="H84" s="153"/>
      <c r="I84" s="154"/>
    </row>
    <row r="85" spans="1:9" ht="12.75" customHeight="1" x14ac:dyDescent="0.25">
      <c r="A85" s="139"/>
      <c r="B85" s="149"/>
      <c r="C85" s="146" t="s">
        <v>283</v>
      </c>
      <c r="D85" s="147"/>
      <c r="E85" s="147"/>
      <c r="F85" s="148">
        <f>'2-Bilan-Balans'!G17</f>
        <v>0</v>
      </c>
      <c r="G85" s="148"/>
      <c r="H85" s="153"/>
      <c r="I85" s="154"/>
    </row>
    <row r="86" spans="1:9" ht="6.75" customHeight="1" x14ac:dyDescent="0.3">
      <c r="A86" s="133"/>
      <c r="C86" s="135"/>
      <c r="I86" s="138"/>
    </row>
    <row r="87" spans="1:9" s="162" customFormat="1" ht="15.6" x14ac:dyDescent="0.3">
      <c r="A87" s="560" t="s">
        <v>621</v>
      </c>
      <c r="B87" s="561"/>
      <c r="C87" s="562"/>
      <c r="D87" s="157"/>
      <c r="E87" s="158"/>
      <c r="F87" s="159"/>
      <c r="G87" s="159"/>
      <c r="H87" s="180">
        <f>SUM(H81:H85)</f>
        <v>0</v>
      </c>
      <c r="I87" s="181"/>
    </row>
    <row r="88" spans="1:9" ht="12.75" customHeight="1" x14ac:dyDescent="0.3">
      <c r="A88" s="133"/>
      <c r="C88" s="135"/>
      <c r="I88" s="138"/>
    </row>
    <row r="89" spans="1:9" ht="15.6" x14ac:dyDescent="0.3">
      <c r="A89" s="133" t="s">
        <v>613</v>
      </c>
      <c r="C89" s="135"/>
      <c r="I89" s="138"/>
    </row>
    <row r="90" spans="1:9" ht="6.75" customHeight="1" x14ac:dyDescent="0.3">
      <c r="A90" s="133"/>
      <c r="C90" s="135"/>
      <c r="I90" s="138"/>
    </row>
    <row r="91" spans="1:9" s="149" customFormat="1" ht="12.75" customHeight="1" x14ac:dyDescent="0.25">
      <c r="A91" s="189"/>
      <c r="B91" s="140" t="s">
        <v>247</v>
      </c>
      <c r="C91" s="151" t="s">
        <v>656</v>
      </c>
      <c r="D91" s="142"/>
      <c r="E91" s="152"/>
      <c r="F91" s="148"/>
      <c r="G91" s="140"/>
      <c r="H91" s="144">
        <f>SUM(F92:F96)</f>
        <v>0</v>
      </c>
      <c r="I91" s="145"/>
    </row>
    <row r="92" spans="1:9" s="149" customFormat="1" ht="12.75" customHeight="1" x14ac:dyDescent="0.2">
      <c r="A92" s="189"/>
      <c r="C92" s="146" t="s">
        <v>614</v>
      </c>
      <c r="D92" s="190"/>
      <c r="E92" s="190"/>
      <c r="F92" s="148">
        <f>'2-Bilan-Balans'!G20+'2-Bilan-Balans'!G21+'2-Bilan-Balans'!G22</f>
        <v>0</v>
      </c>
      <c r="G92" s="148"/>
      <c r="H92" s="153"/>
      <c r="I92" s="154"/>
    </row>
    <row r="93" spans="1:9" s="149" customFormat="1" ht="12.75" customHeight="1" x14ac:dyDescent="0.2">
      <c r="A93" s="189"/>
      <c r="C93" s="146" t="s">
        <v>609</v>
      </c>
      <c r="D93" s="190"/>
      <c r="E93" s="190"/>
      <c r="F93" s="148">
        <f>+'2-Bilan-Balans'!G23</f>
        <v>0</v>
      </c>
      <c r="G93" s="148"/>
      <c r="H93" s="153"/>
      <c r="I93" s="154"/>
    </row>
    <row r="94" spans="1:9" s="149" customFormat="1" ht="12.75" customHeight="1" x14ac:dyDescent="0.2">
      <c r="A94" s="189"/>
      <c r="C94" s="146" t="s">
        <v>661</v>
      </c>
      <c r="D94" s="190"/>
      <c r="E94" s="190"/>
      <c r="F94" s="148">
        <f>+'2-Bilan-Balans'!G24</f>
        <v>0</v>
      </c>
      <c r="G94" s="148"/>
      <c r="H94" s="153"/>
      <c r="I94" s="154"/>
    </row>
    <row r="95" spans="1:9" s="149" customFormat="1" ht="12.75" customHeight="1" x14ac:dyDescent="0.2">
      <c r="A95" s="189"/>
      <c r="C95" s="146" t="s">
        <v>140</v>
      </c>
      <c r="D95" s="190"/>
      <c r="E95" s="190"/>
      <c r="F95" s="148">
        <f>+'2-Bilan-Balans'!G25+'2-Bilan-Balans'!G26</f>
        <v>0</v>
      </c>
      <c r="G95" s="148"/>
      <c r="H95" s="153"/>
      <c r="I95" s="154"/>
    </row>
    <row r="96" spans="1:9" s="149" customFormat="1" ht="12.75" customHeight="1" x14ac:dyDescent="0.2">
      <c r="A96" s="189"/>
      <c r="C96" s="146" t="s">
        <v>615</v>
      </c>
      <c r="D96" s="190"/>
      <c r="E96" s="190"/>
      <c r="F96" s="148">
        <f>'2-Bilan-Balans'!G27+'2-Bilan-Balans'!G28+'2-Bilan-Balans'!G29</f>
        <v>0</v>
      </c>
      <c r="G96" s="148"/>
      <c r="H96" s="153"/>
      <c r="I96" s="154"/>
    </row>
    <row r="97" spans="1:9" s="149" customFormat="1" ht="6.75" customHeight="1" x14ac:dyDescent="0.25">
      <c r="A97" s="191"/>
      <c r="C97" s="150"/>
      <c r="D97" s="192"/>
      <c r="E97" s="192"/>
      <c r="H97" s="193"/>
      <c r="I97" s="194"/>
    </row>
    <row r="98" spans="1:9" s="149" customFormat="1" ht="12.75" customHeight="1" x14ac:dyDescent="0.25">
      <c r="A98" s="189"/>
      <c r="B98" s="140" t="s">
        <v>250</v>
      </c>
      <c r="C98" s="151" t="s">
        <v>616</v>
      </c>
      <c r="D98" s="142"/>
      <c r="E98" s="152"/>
      <c r="F98" s="148"/>
      <c r="G98" s="140"/>
      <c r="H98" s="144">
        <f>SUM(F99:F115)</f>
        <v>0</v>
      </c>
      <c r="I98" s="145"/>
    </row>
    <row r="99" spans="1:9" s="149" customFormat="1" ht="12.75" customHeight="1" x14ac:dyDescent="0.2">
      <c r="A99" s="189"/>
      <c r="C99" s="188" t="s">
        <v>760</v>
      </c>
      <c r="D99" s="190"/>
      <c r="E99" s="190"/>
      <c r="F99" s="148">
        <f>+'2-Bilan-Balans'!G127</f>
        <v>0</v>
      </c>
      <c r="G99" s="148"/>
      <c r="H99" s="153"/>
      <c r="I99" s="154"/>
    </row>
    <row r="100" spans="1:9" s="149" customFormat="1" ht="12.75" customHeight="1" x14ac:dyDescent="0.2">
      <c r="A100" s="189"/>
      <c r="C100" s="188" t="s">
        <v>617</v>
      </c>
      <c r="D100" s="190"/>
      <c r="E100" s="190"/>
      <c r="F100" s="148">
        <f>+'2-Bilan-Balans'!G140+'2-Bilan-Balans'!G141+'2-Bilan-Balans'!G142</f>
        <v>0</v>
      </c>
      <c r="G100" s="148"/>
      <c r="H100" s="153"/>
      <c r="I100" s="154"/>
    </row>
    <row r="101" spans="1:9" s="149" customFormat="1" ht="12.75" customHeight="1" x14ac:dyDescent="0.2">
      <c r="A101" s="189"/>
      <c r="C101" s="188" t="s">
        <v>661</v>
      </c>
      <c r="D101" s="190"/>
      <c r="E101" s="190"/>
      <c r="F101" s="148">
        <f>+'2-Bilan-Balans'!G143</f>
        <v>0</v>
      </c>
      <c r="G101" s="148"/>
      <c r="H101" s="153"/>
      <c r="I101" s="154"/>
    </row>
    <row r="102" spans="1:9" s="149" customFormat="1" ht="12.75" customHeight="1" x14ac:dyDescent="0.2">
      <c r="A102" s="189"/>
      <c r="C102" s="188" t="s">
        <v>140</v>
      </c>
      <c r="D102" s="190"/>
      <c r="E102" s="190"/>
      <c r="F102" s="148">
        <f>+'2-Bilan-Balans'!G145</f>
        <v>0</v>
      </c>
      <c r="G102" s="148"/>
      <c r="H102" s="153"/>
      <c r="I102" s="154"/>
    </row>
    <row r="103" spans="1:9" s="149" customFormat="1" ht="12" x14ac:dyDescent="0.2">
      <c r="A103" s="189"/>
      <c r="B103" s="140"/>
      <c r="C103" s="188" t="s">
        <v>146</v>
      </c>
      <c r="D103" s="167"/>
      <c r="E103" s="167"/>
      <c r="F103" s="148">
        <f>'2-Bilan-Balans'!G152</f>
        <v>0</v>
      </c>
      <c r="G103" s="12"/>
      <c r="H103" s="153"/>
      <c r="I103" s="154"/>
    </row>
    <row r="104" spans="1:9" s="149" customFormat="1" ht="12" x14ac:dyDescent="0.2">
      <c r="A104" s="189"/>
      <c r="B104" s="140"/>
      <c r="C104" s="188" t="s">
        <v>148</v>
      </c>
      <c r="D104" s="167"/>
      <c r="E104" s="167"/>
      <c r="F104" s="148">
        <f>'2-Bilan-Balans'!G154</f>
        <v>0</v>
      </c>
      <c r="G104" s="12"/>
      <c r="H104" s="153"/>
      <c r="I104" s="154"/>
    </row>
    <row r="105" spans="1:9" s="149" customFormat="1" ht="12" x14ac:dyDescent="0.2">
      <c r="A105" s="189"/>
      <c r="B105" s="140"/>
      <c r="C105" s="188" t="s">
        <v>149</v>
      </c>
      <c r="D105" s="167"/>
      <c r="E105" s="167"/>
      <c r="F105" s="148">
        <f>+'2-Bilan-Balans'!G155</f>
        <v>0</v>
      </c>
      <c r="G105" s="12"/>
      <c r="H105" s="153"/>
      <c r="I105" s="154"/>
    </row>
    <row r="106" spans="1:9" s="149" customFormat="1" ht="12" x14ac:dyDescent="0.2">
      <c r="A106" s="189"/>
      <c r="B106" s="140"/>
      <c r="C106" s="188" t="s">
        <v>618</v>
      </c>
      <c r="D106" s="167"/>
      <c r="E106" s="167"/>
      <c r="F106" s="148">
        <f>'2-Bilan-Balans'!G153+'2-Bilan-Balans'!G158+'2-Bilan-Balans'!G159+'2-Bilan-Balans'!G160+'2-Bilan-Balans'!G161</f>
        <v>0</v>
      </c>
      <c r="G106" s="12"/>
      <c r="H106" s="153"/>
      <c r="I106" s="154"/>
    </row>
    <row r="107" spans="1:9" s="149" customFormat="1" ht="12" x14ac:dyDescent="0.2">
      <c r="A107" s="189"/>
      <c r="B107" s="140"/>
      <c r="C107" s="188" t="s">
        <v>150</v>
      </c>
      <c r="D107" s="167"/>
      <c r="E107" s="167"/>
      <c r="F107" s="148">
        <f>'2-Bilan-Balans'!G156</f>
        <v>0</v>
      </c>
      <c r="G107" s="12"/>
      <c r="H107" s="153"/>
      <c r="I107" s="154"/>
    </row>
    <row r="108" spans="1:9" s="149" customFormat="1" ht="12" x14ac:dyDescent="0.2">
      <c r="A108" s="189"/>
      <c r="B108" s="140"/>
      <c r="C108" s="188" t="s">
        <v>151</v>
      </c>
      <c r="D108" s="167"/>
      <c r="E108" s="167"/>
      <c r="F108" s="148">
        <f>'2-Bilan-Balans'!G157</f>
        <v>0</v>
      </c>
      <c r="G108" s="12"/>
      <c r="H108" s="153"/>
      <c r="I108" s="154"/>
    </row>
    <row r="109" spans="1:9" s="149" customFormat="1" ht="12" x14ac:dyDescent="0.2">
      <c r="A109" s="189"/>
      <c r="B109" s="140"/>
      <c r="C109" s="188" t="s">
        <v>916</v>
      </c>
      <c r="D109" s="167"/>
      <c r="E109" s="167"/>
      <c r="F109" s="148">
        <f>'2-Bilan-Balans'!G164</f>
        <v>0</v>
      </c>
      <c r="G109" s="12"/>
      <c r="H109" s="153"/>
      <c r="I109" s="154"/>
    </row>
    <row r="110" spans="1:9" s="149" customFormat="1" ht="12" x14ac:dyDescent="0.2">
      <c r="A110" s="189"/>
      <c r="B110" s="140"/>
      <c r="C110" s="188" t="s">
        <v>917</v>
      </c>
      <c r="D110" s="167"/>
      <c r="E110" s="167"/>
      <c r="F110" s="148">
        <f>'2-Bilan-Balans'!G165</f>
        <v>0</v>
      </c>
      <c r="G110" s="12"/>
      <c r="H110" s="153"/>
      <c r="I110" s="154"/>
    </row>
    <row r="111" spans="1:9" s="149" customFormat="1" ht="12" x14ac:dyDescent="0.2">
      <c r="A111" s="189"/>
      <c r="B111" s="140"/>
      <c r="C111" s="188" t="s">
        <v>619</v>
      </c>
      <c r="D111" s="167"/>
      <c r="E111" s="167"/>
      <c r="F111" s="148">
        <f>'2-Bilan-Balans'!G166+'2-Bilan-Balans'!G167</f>
        <v>0</v>
      </c>
      <c r="G111" s="12"/>
      <c r="H111" s="153"/>
      <c r="I111" s="154"/>
    </row>
    <row r="112" spans="1:9" s="149" customFormat="1" ht="12" x14ac:dyDescent="0.2">
      <c r="A112" s="189"/>
      <c r="B112" s="140"/>
      <c r="C112" s="188" t="s">
        <v>159</v>
      </c>
      <c r="D112" s="167"/>
      <c r="E112" s="167"/>
      <c r="F112" s="148">
        <f>+'2-Bilan-Balans'!G168</f>
        <v>0</v>
      </c>
      <c r="G112" s="12"/>
      <c r="H112" s="153"/>
      <c r="I112" s="154"/>
    </row>
    <row r="113" spans="1:9" s="149" customFormat="1" ht="12" x14ac:dyDescent="0.2">
      <c r="A113" s="189"/>
      <c r="B113" s="140"/>
      <c r="C113" s="188" t="s">
        <v>912</v>
      </c>
      <c r="D113" s="167"/>
      <c r="E113" s="167"/>
      <c r="F113" s="148">
        <f>+'2-Bilan-Balans'!G170+'2-Bilan-Balans'!G171</f>
        <v>0</v>
      </c>
      <c r="G113" s="12"/>
      <c r="H113" s="153"/>
      <c r="I113" s="154"/>
    </row>
    <row r="114" spans="1:9" s="149" customFormat="1" ht="12" x14ac:dyDescent="0.2">
      <c r="A114" s="189"/>
      <c r="B114" s="140"/>
      <c r="C114" s="188" t="s">
        <v>914</v>
      </c>
      <c r="D114" s="167"/>
      <c r="E114" s="167"/>
      <c r="F114" s="148">
        <f>+'2-Bilan-Balans'!G172+'2-Bilan-Balans'!G173</f>
        <v>0</v>
      </c>
      <c r="G114" s="12"/>
      <c r="H114" s="153"/>
      <c r="I114" s="154"/>
    </row>
    <row r="115" spans="1:9" s="149" customFormat="1" ht="12" x14ac:dyDescent="0.2">
      <c r="A115" s="189"/>
      <c r="B115" s="140"/>
      <c r="C115" s="188" t="s">
        <v>615</v>
      </c>
      <c r="D115" s="167"/>
      <c r="E115" s="167"/>
      <c r="F115" s="148">
        <f>+'2-Bilan-Balans'!G174+'2-Bilan-Balans'!G175</f>
        <v>0</v>
      </c>
      <c r="G115" s="12"/>
      <c r="H115" s="153"/>
      <c r="I115" s="154"/>
    </row>
    <row r="116" spans="1:9" s="149" customFormat="1" ht="6.75" customHeight="1" x14ac:dyDescent="0.25">
      <c r="A116" s="191"/>
      <c r="C116" s="150"/>
      <c r="D116" s="192"/>
      <c r="E116" s="192"/>
      <c r="H116" s="193"/>
      <c r="I116" s="194"/>
    </row>
    <row r="117" spans="1:9" s="149" customFormat="1" ht="12.75" customHeight="1" x14ac:dyDescent="0.25">
      <c r="A117" s="189"/>
      <c r="B117" s="140" t="s">
        <v>584</v>
      </c>
      <c r="C117" s="151" t="s">
        <v>279</v>
      </c>
      <c r="D117" s="142"/>
      <c r="E117" s="152"/>
      <c r="F117" s="148"/>
      <c r="G117" s="140"/>
      <c r="H117" s="144">
        <f>SUM(F118:F120)</f>
        <v>0</v>
      </c>
      <c r="I117" s="145"/>
    </row>
    <row r="118" spans="1:9" s="149" customFormat="1" ht="12" x14ac:dyDescent="0.2">
      <c r="A118" s="189"/>
      <c r="B118" s="140"/>
      <c r="C118" s="188" t="s">
        <v>284</v>
      </c>
      <c r="D118" s="167"/>
      <c r="E118" s="167"/>
      <c r="F118" s="148">
        <f>'2-Bilan-Balans'!G184+'2-Bilan-Balans'!G185</f>
        <v>0</v>
      </c>
      <c r="G118" s="12"/>
      <c r="H118" s="153"/>
      <c r="I118" s="154"/>
    </row>
    <row r="119" spans="1:9" s="149" customFormat="1" ht="12" x14ac:dyDescent="0.2">
      <c r="A119" s="189"/>
      <c r="B119" s="140"/>
      <c r="C119" s="188" t="s">
        <v>594</v>
      </c>
      <c r="D119" s="167"/>
      <c r="E119" s="167"/>
      <c r="F119" s="148">
        <f>+'2-Bilan-Balans'!G186+'2-Bilan-Balans'!G187</f>
        <v>0</v>
      </c>
      <c r="G119" s="12"/>
      <c r="H119" s="153"/>
      <c r="I119" s="154"/>
    </row>
    <row r="120" spans="1:9" s="149" customFormat="1" ht="12" x14ac:dyDescent="0.2">
      <c r="A120" s="189"/>
      <c r="B120" s="140"/>
      <c r="C120" s="188" t="s">
        <v>172</v>
      </c>
      <c r="D120" s="167"/>
      <c r="E120" s="167"/>
      <c r="F120" s="148">
        <f>+'2-Bilan-Balans'!G189</f>
        <v>0</v>
      </c>
      <c r="G120" s="12"/>
      <c r="H120" s="153"/>
      <c r="I120" s="154"/>
    </row>
    <row r="121" spans="1:9" x14ac:dyDescent="0.25">
      <c r="A121" s="139"/>
      <c r="B121" s="140"/>
      <c r="C121" s="195"/>
      <c r="D121" s="167"/>
      <c r="E121" s="167"/>
      <c r="F121" s="148"/>
      <c r="G121" s="12"/>
      <c r="H121" s="153"/>
      <c r="I121" s="154"/>
    </row>
    <row r="122" spans="1:9" s="162" customFormat="1" ht="15.6" x14ac:dyDescent="0.3">
      <c r="A122" s="560" t="s">
        <v>622</v>
      </c>
      <c r="B122" s="561"/>
      <c r="C122" s="562"/>
      <c r="D122" s="157"/>
      <c r="E122" s="158"/>
      <c r="F122" s="159"/>
      <c r="G122" s="159"/>
      <c r="H122" s="180">
        <f>SUM(H91:H120)</f>
        <v>0</v>
      </c>
      <c r="I122" s="181"/>
    </row>
    <row r="123" spans="1:9" s="187" customFormat="1" ht="35.25" customHeight="1" x14ac:dyDescent="0.25">
      <c r="A123" s="565" t="s">
        <v>577</v>
      </c>
      <c r="B123" s="566"/>
      <c r="C123" s="567"/>
      <c r="D123" s="182"/>
      <c r="E123" s="183"/>
      <c r="F123" s="184"/>
      <c r="G123" s="184"/>
      <c r="H123" s="185">
        <f>+H77+H87+H122</f>
        <v>0</v>
      </c>
      <c r="I123" s="186"/>
    </row>
  </sheetData>
  <sheetProtection password="CB75" sheet="1" objects="1" scenarios="1"/>
  <mergeCells count="15">
    <mergeCell ref="E1:I1"/>
    <mergeCell ref="A1:C3"/>
    <mergeCell ref="A61:C63"/>
    <mergeCell ref="E61:I61"/>
    <mergeCell ref="D5:I5"/>
    <mergeCell ref="A123:C123"/>
    <mergeCell ref="A59:C59"/>
    <mergeCell ref="A77:C77"/>
    <mergeCell ref="A87:C87"/>
    <mergeCell ref="A60:C60"/>
    <mergeCell ref="D65:I65"/>
    <mergeCell ref="A65:C65"/>
    <mergeCell ref="A122:C122"/>
    <mergeCell ref="A5:C5"/>
    <mergeCell ref="A29:C29"/>
  </mergeCells>
  <phoneticPr fontId="21" type="noConversion"/>
  <printOptions horizontalCentered="1"/>
  <pageMargins left="0" right="0" top="0.62992125984251968" bottom="0.74803149606299213" header="0.39370078740157483" footer="0.59055118110236227"/>
  <pageSetup paperSize="9" scale="90" orientation="portrait" r:id="rId1"/>
  <headerFooter alignWithMargins="0">
    <oddFooter>&amp;CPage &amp;P</odd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5"/>
  <sheetViews>
    <sheetView view="pageBreakPreview" zoomScaleNormal="100" zoomScaleSheetLayoutView="100" workbookViewId="0">
      <selection activeCell="J1" sqref="J1"/>
    </sheetView>
  </sheetViews>
  <sheetFormatPr baseColWidth="10" defaultColWidth="9.109375" defaultRowHeight="13.2" x14ac:dyDescent="0.25"/>
  <cols>
    <col min="1" max="1" width="0.88671875" style="134" customWidth="1"/>
    <col min="2" max="2" width="3.44140625" style="134" bestFit="1" customWidth="1"/>
    <col min="3" max="3" width="49.109375" style="134" bestFit="1" customWidth="1"/>
    <col min="4" max="4" width="10.5546875" style="136" bestFit="1" customWidth="1"/>
    <col min="5" max="5" width="11.5546875" style="136" bestFit="1" customWidth="1"/>
    <col min="6" max="6" width="13.44140625" style="134" customWidth="1"/>
    <col min="7" max="7" width="0.88671875" style="134" customWidth="1"/>
    <col min="8" max="8" width="17.33203125" style="137" customWidth="1"/>
    <col min="9" max="9" width="0.88671875" style="137" customWidth="1"/>
    <col min="10" max="16384" width="9.109375" style="134"/>
  </cols>
  <sheetData>
    <row r="1" spans="1:9" ht="15" customHeight="1" x14ac:dyDescent="0.25">
      <c r="A1" s="569">
        <f>'1-Don. générales-Algemene geg.'!$C$10</f>
        <v>0</v>
      </c>
      <c r="B1" s="569"/>
      <c r="C1" s="569"/>
      <c r="E1" s="570" t="str">
        <f>"BILAN D'ALLOCATION FAMILIALE AU 
31 DECEMBRE "&amp;'1-Don. générales-Algemene geg.'!$D$4</f>
        <v>BILAN D'ALLOCATION FAMILIALE AU 
31 DECEMBRE N</v>
      </c>
      <c r="F1" s="570"/>
      <c r="G1" s="570"/>
      <c r="H1" s="570"/>
      <c r="I1" s="570"/>
    </row>
    <row r="2" spans="1:9" ht="15" customHeight="1" x14ac:dyDescent="0.25">
      <c r="A2" s="569"/>
      <c r="B2" s="569"/>
      <c r="C2" s="569"/>
      <c r="E2" s="570"/>
      <c r="F2" s="570"/>
      <c r="G2" s="570"/>
      <c r="H2" s="570"/>
      <c r="I2" s="570"/>
    </row>
    <row r="3" spans="1:9" ht="15" customHeight="1" x14ac:dyDescent="0.25">
      <c r="A3" s="569"/>
      <c r="B3" s="569"/>
      <c r="C3" s="569"/>
    </row>
    <row r="4" spans="1:9" ht="9" customHeight="1" x14ac:dyDescent="0.25"/>
    <row r="5" spans="1:9" s="196" customFormat="1" ht="15.6" x14ac:dyDescent="0.3">
      <c r="A5" s="560" t="s">
        <v>775</v>
      </c>
      <c r="B5" s="563"/>
      <c r="C5" s="564"/>
      <c r="D5" s="561" t="str">
        <f>'5-Bilan total-Balans totaal'!D5:I5</f>
        <v>EXERCICE N</v>
      </c>
      <c r="E5" s="561"/>
      <c r="F5" s="561"/>
      <c r="G5" s="561"/>
      <c r="H5" s="561"/>
      <c r="I5" s="562"/>
    </row>
    <row r="6" spans="1:9" ht="6.75" customHeight="1" x14ac:dyDescent="0.3">
      <c r="A6" s="133"/>
      <c r="C6" s="135"/>
      <c r="I6" s="138"/>
    </row>
    <row r="7" spans="1:9" ht="15.6" x14ac:dyDescent="0.3">
      <c r="A7" s="133" t="s">
        <v>548</v>
      </c>
      <c r="C7" s="135"/>
      <c r="I7" s="138"/>
    </row>
    <row r="8" spans="1:9" ht="9" customHeight="1" x14ac:dyDescent="0.3">
      <c r="A8" s="133"/>
      <c r="C8" s="135"/>
      <c r="I8" s="138"/>
    </row>
    <row r="9" spans="1:9" s="162" customFormat="1" ht="15.6" x14ac:dyDescent="0.3">
      <c r="A9" s="560" t="s">
        <v>277</v>
      </c>
      <c r="B9" s="561"/>
      <c r="C9" s="562"/>
      <c r="D9" s="157"/>
      <c r="E9" s="158"/>
      <c r="F9" s="159"/>
      <c r="G9" s="159"/>
      <c r="H9" s="160">
        <v>0</v>
      </c>
      <c r="I9" s="161"/>
    </row>
    <row r="10" spans="1:9" ht="6.75" customHeight="1" x14ac:dyDescent="0.3">
      <c r="A10" s="133"/>
      <c r="C10" s="135"/>
      <c r="I10" s="138"/>
    </row>
    <row r="11" spans="1:9" ht="15.6" x14ac:dyDescent="0.3">
      <c r="A11" s="133" t="s">
        <v>557</v>
      </c>
      <c r="C11" s="135"/>
      <c r="I11" s="138"/>
    </row>
    <row r="12" spans="1:9" ht="6.75" customHeight="1" x14ac:dyDescent="0.3">
      <c r="A12" s="133"/>
      <c r="C12" s="135"/>
      <c r="I12" s="138"/>
    </row>
    <row r="13" spans="1:9" ht="12.75" customHeight="1" x14ac:dyDescent="0.25">
      <c r="A13" s="139"/>
      <c r="B13" s="140" t="s">
        <v>245</v>
      </c>
      <c r="C13" s="151" t="s">
        <v>603</v>
      </c>
      <c r="D13" s="142"/>
      <c r="E13" s="152"/>
      <c r="F13" s="140"/>
      <c r="G13" s="140"/>
      <c r="H13" s="144">
        <f>SUM(F14:F18)</f>
        <v>0</v>
      </c>
      <c r="I13" s="145"/>
    </row>
    <row r="14" spans="1:9" ht="12.75" customHeight="1" x14ac:dyDescent="0.25">
      <c r="A14" s="139"/>
      <c r="B14" s="149"/>
      <c r="C14" s="146" t="s">
        <v>726</v>
      </c>
      <c r="D14" s="147"/>
      <c r="E14" s="163"/>
      <c r="F14" s="148">
        <f>+'2-Bilan-Balans'!F97</f>
        <v>0</v>
      </c>
      <c r="G14" s="148"/>
      <c r="H14" s="153"/>
      <c r="I14" s="154"/>
    </row>
    <row r="15" spans="1:9" ht="12.75" customHeight="1" x14ac:dyDescent="0.25">
      <c r="A15" s="139"/>
      <c r="B15" s="149"/>
      <c r="C15" s="146" t="s">
        <v>604</v>
      </c>
      <c r="D15" s="147"/>
      <c r="E15" s="163"/>
      <c r="F15" s="148">
        <f>+'2-Bilan-Balans'!F98+'2-Bilan-Balans'!F99+'2-Bilan-Balans'!F100-'2-Bilan-Balans'!G101</f>
        <v>0</v>
      </c>
      <c r="G15" s="148"/>
      <c r="H15" s="153"/>
      <c r="I15" s="154"/>
    </row>
    <row r="16" spans="1:9" ht="12.75" customHeight="1" x14ac:dyDescent="0.25">
      <c r="A16" s="139"/>
      <c r="B16" s="149"/>
      <c r="C16" s="146" t="s">
        <v>605</v>
      </c>
      <c r="D16" s="147"/>
      <c r="E16" s="163"/>
      <c r="F16" s="148">
        <f>+'2-Bilan-Balans'!F102+'2-Bilan-Balans'!F103+'2-Bilan-Balans'!F104-'2-Bilan-Balans'!G107</f>
        <v>0</v>
      </c>
      <c r="G16" s="148"/>
      <c r="H16" s="153"/>
      <c r="I16" s="154"/>
    </row>
    <row r="17" spans="1:9" x14ac:dyDescent="0.25">
      <c r="A17" s="139"/>
      <c r="B17" s="149"/>
      <c r="C17" s="146" t="s">
        <v>607</v>
      </c>
      <c r="F17" s="164">
        <f>+'2-Bilan-Balans'!F106</f>
        <v>0</v>
      </c>
      <c r="I17" s="138"/>
    </row>
    <row r="18" spans="1:9" ht="12.75" customHeight="1" x14ac:dyDescent="0.25">
      <c r="A18" s="139"/>
      <c r="B18" s="149"/>
      <c r="C18" s="146" t="s">
        <v>915</v>
      </c>
      <c r="D18" s="147"/>
      <c r="E18" s="163"/>
      <c r="F18" s="148">
        <f>'2-Bilan-Balans'!F111</f>
        <v>0</v>
      </c>
      <c r="G18" s="148"/>
      <c r="H18" s="153"/>
      <c r="I18" s="154"/>
    </row>
    <row r="19" spans="1:9" ht="6.75" customHeight="1" x14ac:dyDescent="0.3">
      <c r="A19" s="133"/>
      <c r="B19" s="149"/>
      <c r="C19" s="150"/>
      <c r="I19" s="138"/>
    </row>
    <row r="20" spans="1:9" ht="12.75" customHeight="1" x14ac:dyDescent="0.25">
      <c r="A20" s="139"/>
      <c r="B20" s="140" t="s">
        <v>250</v>
      </c>
      <c r="C20" s="151" t="s">
        <v>623</v>
      </c>
      <c r="D20" s="142"/>
      <c r="E20" s="152"/>
      <c r="F20" s="148"/>
      <c r="G20" s="140"/>
      <c r="H20" s="144">
        <f>SUM(F21:F24)</f>
        <v>0</v>
      </c>
      <c r="I20" s="145"/>
    </row>
    <row r="21" spans="1:9" ht="12.75" customHeight="1" x14ac:dyDescent="0.25">
      <c r="A21" s="139"/>
      <c r="B21" s="140"/>
      <c r="C21" s="146" t="s">
        <v>193</v>
      </c>
      <c r="D21" s="142"/>
      <c r="E21" s="152"/>
      <c r="F21" s="148">
        <f>+'2-Bilan-Balans'!F203</f>
        <v>0</v>
      </c>
      <c r="G21" s="140"/>
      <c r="H21" s="165"/>
      <c r="I21" s="145"/>
    </row>
    <row r="22" spans="1:9" ht="12.75" customHeight="1" x14ac:dyDescent="0.25">
      <c r="A22" s="139"/>
      <c r="B22" s="140"/>
      <c r="C22" s="146" t="s">
        <v>617</v>
      </c>
      <c r="D22" s="142"/>
      <c r="E22" s="152"/>
      <c r="F22" s="148">
        <f>+'2-Bilan-Balans'!F207-'2-Bilan-Balans'!G207</f>
        <v>0</v>
      </c>
      <c r="G22" s="140"/>
      <c r="H22" s="165"/>
      <c r="I22" s="145"/>
    </row>
    <row r="23" spans="1:9" ht="12.75" customHeight="1" x14ac:dyDescent="0.25">
      <c r="A23" s="139"/>
      <c r="B23" s="140"/>
      <c r="C23" s="146" t="s">
        <v>208</v>
      </c>
      <c r="D23" s="142"/>
      <c r="E23" s="152"/>
      <c r="F23" s="148">
        <f>+'2-Bilan-Balans'!F224-'2-Bilan-Balans'!G224+'2-Bilan-Balans'!F227-'2-Bilan-Balans'!G227</f>
        <v>0</v>
      </c>
      <c r="G23" s="140"/>
      <c r="H23" s="165"/>
      <c r="I23" s="145"/>
    </row>
    <row r="24" spans="1:9" ht="12.75" customHeight="1" x14ac:dyDescent="0.25">
      <c r="A24" s="139"/>
      <c r="B24" s="140"/>
      <c r="C24" s="146" t="s">
        <v>203</v>
      </c>
      <c r="D24" s="142"/>
      <c r="E24" s="152"/>
      <c r="F24" s="148">
        <f>+'2-Bilan-Balans'!F218</f>
        <v>0</v>
      </c>
      <c r="G24" s="140"/>
      <c r="H24" s="165"/>
      <c r="I24" s="145"/>
    </row>
    <row r="25" spans="1:9" ht="6.75" customHeight="1" x14ac:dyDescent="0.3">
      <c r="A25" s="133"/>
      <c r="B25" s="149"/>
      <c r="C25" s="150"/>
      <c r="I25" s="138"/>
    </row>
    <row r="26" spans="1:9" ht="12.75" customHeight="1" x14ac:dyDescent="0.25">
      <c r="A26" s="139"/>
      <c r="B26" s="140" t="s">
        <v>578</v>
      </c>
      <c r="C26" s="151" t="s">
        <v>279</v>
      </c>
      <c r="D26" s="142"/>
      <c r="E26" s="152"/>
      <c r="F26" s="148"/>
      <c r="G26" s="140"/>
      <c r="H26" s="144">
        <f>SUM(F27:F28)</f>
        <v>0</v>
      </c>
      <c r="I26" s="145"/>
    </row>
    <row r="27" spans="1:9" ht="12.75" customHeight="1" x14ac:dyDescent="0.25">
      <c r="A27" s="139"/>
      <c r="B27" s="140"/>
      <c r="C27" s="166" t="s">
        <v>624</v>
      </c>
      <c r="D27" s="142"/>
      <c r="E27" s="152"/>
      <c r="F27" s="148">
        <f>'2-Bilan-Balans'!F182</f>
        <v>0</v>
      </c>
      <c r="G27" s="140"/>
      <c r="H27" s="165"/>
      <c r="I27" s="145"/>
    </row>
    <row r="28" spans="1:9" ht="12.75" customHeight="1" x14ac:dyDescent="0.25">
      <c r="A28" s="139"/>
      <c r="B28" s="174"/>
      <c r="C28" s="175" t="s">
        <v>171</v>
      </c>
      <c r="D28" s="176"/>
      <c r="E28" s="176"/>
      <c r="F28" s="148">
        <f>+'2-Bilan-Balans'!F188</f>
        <v>0</v>
      </c>
      <c r="G28" s="177"/>
      <c r="H28" s="178"/>
      <c r="I28" s="179"/>
    </row>
    <row r="29" spans="1:9" ht="6.75" customHeight="1" x14ac:dyDescent="0.3">
      <c r="A29" s="133"/>
      <c r="C29" s="135"/>
      <c r="I29" s="138"/>
    </row>
    <row r="30" spans="1:9" s="162" customFormat="1" ht="15.6" x14ac:dyDescent="0.3">
      <c r="A30" s="560" t="s">
        <v>278</v>
      </c>
      <c r="B30" s="561"/>
      <c r="C30" s="562"/>
      <c r="D30" s="157"/>
      <c r="E30" s="158"/>
      <c r="F30" s="159"/>
      <c r="G30" s="159"/>
      <c r="H30" s="180">
        <f>SUM(H13:H28)</f>
        <v>0</v>
      </c>
      <c r="I30" s="181"/>
    </row>
    <row r="31" spans="1:9" s="187" customFormat="1" ht="29.25" customHeight="1" x14ac:dyDescent="0.25">
      <c r="A31" s="573" t="s">
        <v>567</v>
      </c>
      <c r="B31" s="574"/>
      <c r="C31" s="575"/>
      <c r="D31" s="197"/>
      <c r="E31" s="198"/>
      <c r="F31" s="199"/>
      <c r="G31" s="199"/>
      <c r="H31" s="200">
        <f>+H30+H9</f>
        <v>0</v>
      </c>
      <c r="I31" s="201"/>
    </row>
    <row r="32" spans="1:9" s="187" customFormat="1" ht="15.6" x14ac:dyDescent="0.25">
      <c r="A32" s="202"/>
      <c r="B32" s="571" t="s">
        <v>306</v>
      </c>
      <c r="C32" s="572"/>
      <c r="D32" s="203"/>
      <c r="E32" s="204"/>
      <c r="F32" s="205"/>
      <c r="G32" s="205"/>
      <c r="H32" s="206">
        <f>IF(H64-H31&gt;=0,ROUND(H64-H31,2),)</f>
        <v>0</v>
      </c>
      <c r="I32" s="207"/>
    </row>
    <row r="33" spans="1:9" s="187" customFormat="1" ht="18" customHeight="1" x14ac:dyDescent="0.25">
      <c r="A33" s="208"/>
      <c r="B33" s="209"/>
      <c r="C33" s="210"/>
      <c r="D33" s="211"/>
      <c r="E33" s="212"/>
      <c r="F33" s="213"/>
      <c r="G33" s="213"/>
      <c r="H33" s="206">
        <f>SUM(H31:H32)</f>
        <v>0</v>
      </c>
      <c r="I33" s="214"/>
    </row>
    <row r="34" spans="1:9" s="187" customFormat="1" ht="11.25" customHeight="1" x14ac:dyDescent="0.25">
      <c r="A34" s="215"/>
      <c r="B34" s="215"/>
      <c r="C34" s="215"/>
      <c r="D34" s="203"/>
      <c r="E34" s="204"/>
      <c r="F34" s="205"/>
      <c r="G34" s="205"/>
      <c r="H34" s="216"/>
      <c r="I34" s="216"/>
    </row>
    <row r="35" spans="1:9" s="132" customFormat="1" ht="18" customHeight="1" x14ac:dyDescent="0.3">
      <c r="A35" s="560" t="s">
        <v>776</v>
      </c>
      <c r="B35" s="563"/>
      <c r="C35" s="564"/>
      <c r="D35" s="560" t="str">
        <f>D5</f>
        <v>EXERCICE N</v>
      </c>
      <c r="E35" s="561"/>
      <c r="F35" s="561"/>
      <c r="G35" s="561"/>
      <c r="H35" s="561"/>
      <c r="I35" s="562"/>
    </row>
    <row r="36" spans="1:9" ht="6.75" customHeight="1" x14ac:dyDescent="0.3">
      <c r="A36" s="133"/>
      <c r="C36" s="135"/>
      <c r="I36" s="138"/>
    </row>
    <row r="37" spans="1:9" ht="15.6" x14ac:dyDescent="0.3">
      <c r="A37" s="133" t="s">
        <v>611</v>
      </c>
      <c r="C37" s="135"/>
      <c r="I37" s="138"/>
    </row>
    <row r="38" spans="1:9" ht="6.75" customHeight="1" x14ac:dyDescent="0.3">
      <c r="A38" s="133"/>
      <c r="C38" s="135"/>
      <c r="I38" s="138"/>
    </row>
    <row r="39" spans="1:9" ht="12.75" customHeight="1" x14ac:dyDescent="0.25">
      <c r="A39" s="139"/>
      <c r="B39" s="140" t="s">
        <v>580</v>
      </c>
      <c r="C39" s="151" t="s">
        <v>645</v>
      </c>
      <c r="D39" s="142"/>
      <c r="E39" s="152"/>
      <c r="F39" s="148"/>
      <c r="G39" s="140"/>
      <c r="H39" s="144">
        <f>SUM(F40:F41)</f>
        <v>0</v>
      </c>
      <c r="I39" s="145"/>
    </row>
    <row r="40" spans="1:9" ht="12.75" customHeight="1" x14ac:dyDescent="0.25">
      <c r="A40" s="139"/>
      <c r="B40" s="140"/>
      <c r="C40" s="188" t="s">
        <v>646</v>
      </c>
      <c r="D40" s="142"/>
      <c r="E40" s="152"/>
      <c r="F40" s="148">
        <f>'2-Bilan-Balans'!G6</f>
        <v>0</v>
      </c>
      <c r="G40" s="140"/>
      <c r="H40" s="165"/>
      <c r="I40" s="145"/>
    </row>
    <row r="41" spans="1:9" ht="12.75" customHeight="1" x14ac:dyDescent="0.25">
      <c r="A41" s="139"/>
      <c r="B41" s="140"/>
      <c r="C41" s="188" t="s">
        <v>648</v>
      </c>
      <c r="D41" s="142"/>
      <c r="E41" s="152"/>
      <c r="F41" s="164">
        <f>'2-Bilan-Balans'!G8</f>
        <v>0</v>
      </c>
      <c r="G41" s="140"/>
      <c r="H41" s="165"/>
      <c r="I41" s="145"/>
    </row>
    <row r="42" spans="1:9" ht="6.75" customHeight="1" x14ac:dyDescent="0.3">
      <c r="A42" s="133"/>
      <c r="C42" s="135"/>
      <c r="I42" s="138"/>
    </row>
    <row r="43" spans="1:9" s="162" customFormat="1" ht="15.6" x14ac:dyDescent="0.3">
      <c r="A43" s="560" t="s">
        <v>620</v>
      </c>
      <c r="B43" s="561"/>
      <c r="C43" s="562"/>
      <c r="D43" s="157"/>
      <c r="E43" s="158"/>
      <c r="F43" s="159"/>
      <c r="G43" s="159"/>
      <c r="H43" s="180">
        <f>SUM(H39:H41)</f>
        <v>0</v>
      </c>
      <c r="I43" s="181"/>
    </row>
    <row r="44" spans="1:9" ht="12.75" customHeight="1" x14ac:dyDescent="0.3">
      <c r="A44" s="133"/>
      <c r="C44" s="135"/>
      <c r="I44" s="138"/>
    </row>
    <row r="45" spans="1:9" ht="15.6" x14ac:dyDescent="0.3">
      <c r="A45" s="133" t="s">
        <v>612</v>
      </c>
      <c r="C45" s="135"/>
      <c r="I45" s="138"/>
    </row>
    <row r="46" spans="1:9" ht="6.75" customHeight="1" x14ac:dyDescent="0.3">
      <c r="A46" s="133"/>
      <c r="C46" s="135"/>
      <c r="I46" s="138"/>
    </row>
    <row r="47" spans="1:9" s="162" customFormat="1" ht="15.6" x14ac:dyDescent="0.3">
      <c r="A47" s="560" t="s">
        <v>621</v>
      </c>
      <c r="B47" s="561"/>
      <c r="C47" s="562"/>
      <c r="D47" s="157"/>
      <c r="E47" s="158"/>
      <c r="F47" s="159"/>
      <c r="G47" s="159"/>
      <c r="H47" s="180">
        <v>0</v>
      </c>
      <c r="I47" s="181"/>
    </row>
    <row r="48" spans="1:9" ht="6.75" customHeight="1" x14ac:dyDescent="0.3">
      <c r="A48" s="133"/>
      <c r="C48" s="135"/>
      <c r="I48" s="138"/>
    </row>
    <row r="49" spans="1:9" ht="15.6" x14ac:dyDescent="0.3">
      <c r="A49" s="133" t="s">
        <v>613</v>
      </c>
      <c r="C49" s="135"/>
      <c r="I49" s="138"/>
    </row>
    <row r="50" spans="1:9" ht="6.75" customHeight="1" x14ac:dyDescent="0.3">
      <c r="A50" s="133"/>
      <c r="C50" s="135"/>
      <c r="I50" s="138"/>
    </row>
    <row r="51" spans="1:9" ht="12.75" customHeight="1" x14ac:dyDescent="0.25">
      <c r="A51" s="139"/>
      <c r="B51" s="140" t="s">
        <v>250</v>
      </c>
      <c r="C51" s="151" t="s">
        <v>616</v>
      </c>
      <c r="D51" s="142"/>
      <c r="E51" s="152"/>
      <c r="F51" s="148"/>
      <c r="G51" s="140"/>
      <c r="H51" s="144">
        <f>SUM(F52:F58)</f>
        <v>0</v>
      </c>
      <c r="I51" s="145"/>
    </row>
    <row r="52" spans="1:9" ht="12.75" customHeight="1" x14ac:dyDescent="0.25">
      <c r="A52" s="139"/>
      <c r="B52" s="149"/>
      <c r="C52" s="188" t="s">
        <v>609</v>
      </c>
      <c r="D52" s="147"/>
      <c r="E52" s="147"/>
      <c r="F52" s="148">
        <f>+'2-Bilan-Balans'!G141</f>
        <v>0</v>
      </c>
      <c r="G52" s="148"/>
      <c r="H52" s="153"/>
      <c r="I52" s="154"/>
    </row>
    <row r="53" spans="1:9" x14ac:dyDescent="0.25">
      <c r="A53" s="139"/>
      <c r="B53" s="140"/>
      <c r="C53" s="188" t="s">
        <v>916</v>
      </c>
      <c r="D53" s="167"/>
      <c r="E53" s="167"/>
      <c r="F53" s="148">
        <f>'2-Bilan-Balans'!G164</f>
        <v>0</v>
      </c>
      <c r="G53" s="12"/>
      <c r="H53" s="153"/>
      <c r="I53" s="154"/>
    </row>
    <row r="54" spans="1:9" x14ac:dyDescent="0.25">
      <c r="A54" s="139"/>
      <c r="B54" s="140"/>
      <c r="C54" s="188" t="s">
        <v>917</v>
      </c>
      <c r="D54" s="167"/>
      <c r="E54" s="167"/>
      <c r="F54" s="148">
        <f>'2-Bilan-Balans'!G165</f>
        <v>0</v>
      </c>
      <c r="G54" s="12"/>
      <c r="H54" s="153"/>
      <c r="I54" s="154"/>
    </row>
    <row r="55" spans="1:9" x14ac:dyDescent="0.25">
      <c r="A55" s="139"/>
      <c r="B55" s="140"/>
      <c r="C55" s="188" t="s">
        <v>619</v>
      </c>
      <c r="D55" s="167"/>
      <c r="E55" s="167"/>
      <c r="F55" s="148">
        <f>'2-Bilan-Balans'!G166</f>
        <v>0</v>
      </c>
      <c r="G55" s="12"/>
      <c r="H55" s="153"/>
      <c r="I55" s="154"/>
    </row>
    <row r="56" spans="1:9" x14ac:dyDescent="0.25">
      <c r="A56" s="139"/>
      <c r="B56" s="140"/>
      <c r="C56" s="188" t="s">
        <v>159</v>
      </c>
      <c r="D56" s="167"/>
      <c r="E56" s="167"/>
      <c r="F56" s="148">
        <f>+'2-Bilan-Balans'!G168</f>
        <v>0</v>
      </c>
      <c r="G56" s="12"/>
      <c r="H56" s="153"/>
      <c r="I56" s="154"/>
    </row>
    <row r="57" spans="1:9" x14ac:dyDescent="0.25">
      <c r="A57" s="139"/>
      <c r="B57" s="140"/>
      <c r="C57" s="188" t="s">
        <v>912</v>
      </c>
      <c r="D57" s="167"/>
      <c r="E57" s="167"/>
      <c r="F57" s="148">
        <f>+'2-Bilan-Balans'!G170</f>
        <v>0</v>
      </c>
      <c r="G57" s="12"/>
      <c r="H57" s="153"/>
      <c r="I57" s="154"/>
    </row>
    <row r="58" spans="1:9" x14ac:dyDescent="0.25">
      <c r="A58" s="139"/>
      <c r="B58" s="140"/>
      <c r="C58" s="188" t="s">
        <v>914</v>
      </c>
      <c r="D58" s="167"/>
      <c r="E58" s="167"/>
      <c r="F58" s="148">
        <f>+'2-Bilan-Balans'!G172</f>
        <v>0</v>
      </c>
      <c r="G58" s="12"/>
      <c r="H58" s="153"/>
      <c r="I58" s="154"/>
    </row>
    <row r="59" spans="1:9" ht="6.75" customHeight="1" x14ac:dyDescent="0.3">
      <c r="A59" s="133"/>
      <c r="B59" s="149"/>
      <c r="C59" s="150"/>
      <c r="I59" s="138"/>
    </row>
    <row r="60" spans="1:9" ht="12.75" customHeight="1" x14ac:dyDescent="0.25">
      <c r="A60" s="139"/>
      <c r="B60" s="140" t="s">
        <v>584</v>
      </c>
      <c r="C60" s="151" t="s">
        <v>279</v>
      </c>
      <c r="D60" s="142"/>
      <c r="E60" s="152"/>
      <c r="F60" s="148"/>
      <c r="G60" s="140"/>
      <c r="H60" s="144">
        <f>SUM(F61:F61)</f>
        <v>0</v>
      </c>
      <c r="I60" s="145"/>
    </row>
    <row r="61" spans="1:9" x14ac:dyDescent="0.25">
      <c r="A61" s="139"/>
      <c r="B61" s="140"/>
      <c r="C61" s="188" t="s">
        <v>172</v>
      </c>
      <c r="D61" s="167"/>
      <c r="E61" s="167"/>
      <c r="F61" s="148">
        <f>+'2-Bilan-Balans'!G189</f>
        <v>0</v>
      </c>
      <c r="G61" s="12"/>
      <c r="H61" s="153"/>
      <c r="I61" s="154"/>
    </row>
    <row r="62" spans="1:9" ht="9" customHeight="1" x14ac:dyDescent="0.25">
      <c r="A62" s="139"/>
      <c r="B62" s="140"/>
      <c r="C62" s="195"/>
      <c r="D62" s="167"/>
      <c r="E62" s="167"/>
      <c r="F62" s="148"/>
      <c r="G62" s="12"/>
      <c r="H62" s="153"/>
      <c r="I62" s="154"/>
    </row>
    <row r="63" spans="1:9" s="162" customFormat="1" ht="15.6" x14ac:dyDescent="0.3">
      <c r="A63" s="560" t="s">
        <v>622</v>
      </c>
      <c r="B63" s="561"/>
      <c r="C63" s="562"/>
      <c r="D63" s="157"/>
      <c r="E63" s="158"/>
      <c r="F63" s="159"/>
      <c r="G63" s="159"/>
      <c r="H63" s="180">
        <f>SUM(H51:H61)</f>
        <v>0</v>
      </c>
      <c r="I63" s="181"/>
    </row>
    <row r="64" spans="1:9" s="187" customFormat="1" ht="29.25" customHeight="1" x14ac:dyDescent="0.25">
      <c r="A64" s="573" t="s">
        <v>577</v>
      </c>
      <c r="B64" s="574"/>
      <c r="C64" s="575"/>
      <c r="D64" s="197"/>
      <c r="E64" s="198"/>
      <c r="F64" s="199"/>
      <c r="G64" s="199"/>
      <c r="H64" s="200">
        <f>+H43+H47+H63</f>
        <v>0</v>
      </c>
      <c r="I64" s="201"/>
    </row>
    <row r="65" spans="1:9" s="187" customFormat="1" ht="15.6" x14ac:dyDescent="0.25">
      <c r="A65" s="202"/>
      <c r="B65" s="571" t="s">
        <v>307</v>
      </c>
      <c r="C65" s="572"/>
      <c r="D65" s="203"/>
      <c r="E65" s="204"/>
      <c r="F65" s="205"/>
      <c r="G65" s="205"/>
      <c r="H65" s="206">
        <f>IF(H31-H64&gt;=0,ROUND(H31-H64,2),)</f>
        <v>0</v>
      </c>
      <c r="I65" s="207"/>
    </row>
    <row r="66" spans="1:9" s="187" customFormat="1" ht="15.6" x14ac:dyDescent="0.25">
      <c r="A66" s="208"/>
      <c r="B66" s="209"/>
      <c r="C66" s="210"/>
      <c r="D66" s="211"/>
      <c r="E66" s="212"/>
      <c r="F66" s="213"/>
      <c r="G66" s="213"/>
      <c r="H66" s="206">
        <f>SUM(H64:H65)</f>
        <v>0</v>
      </c>
      <c r="I66" s="214"/>
    </row>
    <row r="67" spans="1:9" ht="12.75" customHeight="1" x14ac:dyDescent="0.25">
      <c r="C67" s="156"/>
      <c r="D67" s="147"/>
      <c r="E67" s="147"/>
      <c r="F67" s="148"/>
      <c r="G67" s="148"/>
      <c r="H67" s="153"/>
      <c r="I67" s="153"/>
    </row>
    <row r="68" spans="1:9" ht="12.75" customHeight="1" x14ac:dyDescent="0.25">
      <c r="C68" s="156"/>
      <c r="D68" s="147"/>
      <c r="E68" s="147"/>
      <c r="F68" s="148"/>
      <c r="G68" s="148"/>
      <c r="H68" s="153"/>
      <c r="I68" s="153"/>
    </row>
    <row r="69" spans="1:9" ht="12.75" customHeight="1" x14ac:dyDescent="0.25">
      <c r="C69" s="156"/>
      <c r="D69" s="147"/>
      <c r="E69" s="147"/>
      <c r="F69" s="148"/>
      <c r="G69" s="148"/>
      <c r="H69" s="153"/>
      <c r="I69" s="153"/>
    </row>
    <row r="70" spans="1:9" ht="12.75" customHeight="1" x14ac:dyDescent="0.25">
      <c r="C70" s="156"/>
      <c r="D70" s="147"/>
      <c r="E70" s="147"/>
      <c r="F70" s="148"/>
      <c r="G70" s="148"/>
      <c r="H70" s="153"/>
      <c r="I70" s="153"/>
    </row>
    <row r="71" spans="1:9" ht="12.75" customHeight="1" x14ac:dyDescent="0.25">
      <c r="C71" s="156"/>
      <c r="D71" s="147"/>
      <c r="E71" s="147"/>
      <c r="F71" s="148"/>
      <c r="G71" s="148"/>
      <c r="H71" s="153"/>
      <c r="I71" s="153"/>
    </row>
    <row r="72" spans="1:9" ht="12.75" customHeight="1" x14ac:dyDescent="0.25">
      <c r="C72" s="156"/>
      <c r="D72" s="147"/>
      <c r="E72" s="147"/>
      <c r="F72" s="148"/>
      <c r="G72" s="148"/>
      <c r="H72" s="153"/>
      <c r="I72" s="153"/>
    </row>
    <row r="73" spans="1:9" ht="12.75" customHeight="1" x14ac:dyDescent="0.25">
      <c r="C73" s="156"/>
      <c r="D73" s="147"/>
      <c r="E73" s="147"/>
      <c r="F73" s="148"/>
      <c r="G73" s="148"/>
      <c r="H73" s="153"/>
      <c r="I73" s="153"/>
    </row>
    <row r="74" spans="1:9" ht="12.75" customHeight="1" x14ac:dyDescent="0.25">
      <c r="C74" s="156"/>
      <c r="D74" s="147"/>
      <c r="E74" s="147"/>
      <c r="F74" s="148"/>
      <c r="G74" s="148"/>
      <c r="H74" s="153"/>
      <c r="I74" s="153"/>
    </row>
    <row r="75" spans="1:9" ht="12.75" customHeight="1" x14ac:dyDescent="0.25">
      <c r="C75" s="156"/>
      <c r="D75" s="147"/>
      <c r="E75" s="147"/>
      <c r="F75" s="148"/>
      <c r="G75" s="148"/>
      <c r="H75" s="153"/>
      <c r="I75" s="153"/>
    </row>
  </sheetData>
  <sheetProtection password="CB75" sheet="1" objects="1" scenarios="1"/>
  <mergeCells count="15">
    <mergeCell ref="E1:I2"/>
    <mergeCell ref="B65:C65"/>
    <mergeCell ref="A31:C31"/>
    <mergeCell ref="D35:I35"/>
    <mergeCell ref="A35:C35"/>
    <mergeCell ref="B32:C32"/>
    <mergeCell ref="D5:I5"/>
    <mergeCell ref="A5:C5"/>
    <mergeCell ref="A63:C63"/>
    <mergeCell ref="A9:C9"/>
    <mergeCell ref="A64:C64"/>
    <mergeCell ref="A30:C30"/>
    <mergeCell ref="A43:C43"/>
    <mergeCell ref="A47:C47"/>
    <mergeCell ref="A1:C3"/>
  </mergeCells>
  <phoneticPr fontId="21" type="noConversion"/>
  <conditionalFormatting sqref="H32 H65">
    <cfRule type="cellIs" dxfId="1" priority="1" stopIfTrue="1" operator="greaterThan">
      <formula>0</formula>
    </cfRule>
  </conditionalFormatting>
  <printOptions horizontalCentered="1"/>
  <pageMargins left="0" right="0" top="0.43307086614173229" bottom="0.39370078740157483" header="0.31496062992125984" footer="0.39370078740157483"/>
  <pageSetup paperSize="9" scale="90" orientation="portrait" r:id="rId1"/>
  <headerFooter alignWithMargins="0"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7"/>
  <sheetViews>
    <sheetView view="pageBreakPreview" zoomScaleNormal="100" zoomScaleSheetLayoutView="100" workbookViewId="0">
      <selection activeCell="J1" sqref="J1"/>
    </sheetView>
  </sheetViews>
  <sheetFormatPr baseColWidth="10" defaultColWidth="9.109375" defaultRowHeight="13.2" x14ac:dyDescent="0.25"/>
  <cols>
    <col min="1" max="1" width="0.88671875" style="134" customWidth="1"/>
    <col min="2" max="2" width="3.88671875" style="134" bestFit="1" customWidth="1"/>
    <col min="3" max="3" width="49.109375" style="134" bestFit="1" customWidth="1"/>
    <col min="4" max="4" width="10.5546875" style="136" bestFit="1" customWidth="1"/>
    <col min="5" max="5" width="11.5546875" style="136" bestFit="1" customWidth="1"/>
    <col min="6" max="6" width="13.44140625" style="134" customWidth="1"/>
    <col min="7" max="7" width="0.88671875" style="134" customWidth="1"/>
    <col min="8" max="8" width="17.33203125" style="137" customWidth="1"/>
    <col min="9" max="9" width="0.88671875" style="137" customWidth="1"/>
    <col min="10" max="16384" width="9.109375" style="134"/>
  </cols>
  <sheetData>
    <row r="1" spans="1:9" ht="15" customHeight="1" x14ac:dyDescent="0.25">
      <c r="A1" s="569">
        <f>'1-Don. générales-Algemene geg.'!$C$10</f>
        <v>0</v>
      </c>
      <c r="B1" s="569"/>
      <c r="C1" s="569"/>
      <c r="E1" s="570" t="str">
        <f>"BILAN DE GESTION AU 
31 DECEMBRE "&amp;'1-Don. générales-Algemene geg.'!$D$4</f>
        <v>BILAN DE GESTION AU 
31 DECEMBRE N</v>
      </c>
      <c r="F1" s="570"/>
      <c r="G1" s="570"/>
      <c r="H1" s="570"/>
      <c r="I1" s="570"/>
    </row>
    <row r="2" spans="1:9" ht="15" customHeight="1" x14ac:dyDescent="0.25">
      <c r="A2" s="569"/>
      <c r="B2" s="569"/>
      <c r="C2" s="569"/>
      <c r="E2" s="570"/>
      <c r="F2" s="570"/>
      <c r="G2" s="570"/>
      <c r="H2" s="570"/>
      <c r="I2" s="570"/>
    </row>
    <row r="3" spans="1:9" ht="15" customHeight="1" x14ac:dyDescent="0.25">
      <c r="A3" s="569"/>
      <c r="B3" s="569"/>
      <c r="C3" s="569"/>
    </row>
    <row r="4" spans="1:9" ht="9" customHeight="1" x14ac:dyDescent="0.25"/>
    <row r="5" spans="1:9" s="132" customFormat="1" ht="15.6" x14ac:dyDescent="0.3">
      <c r="A5" s="560" t="s">
        <v>775</v>
      </c>
      <c r="B5" s="563"/>
      <c r="C5" s="564"/>
      <c r="D5" s="561" t="str">
        <f>'6-Bilan AF-Balans KB'!D5:I5</f>
        <v>EXERCICE N</v>
      </c>
      <c r="E5" s="561"/>
      <c r="F5" s="561"/>
      <c r="G5" s="561"/>
      <c r="H5" s="561"/>
      <c r="I5" s="562"/>
    </row>
    <row r="6" spans="1:9" ht="15.6" x14ac:dyDescent="0.3">
      <c r="A6" s="133" t="s">
        <v>548</v>
      </c>
      <c r="C6" s="135"/>
      <c r="I6" s="138"/>
    </row>
    <row r="7" spans="1:9" ht="12.75" customHeight="1" x14ac:dyDescent="0.25">
      <c r="A7" s="139"/>
      <c r="B7" s="140" t="s">
        <v>220</v>
      </c>
      <c r="C7" s="141" t="s">
        <v>667</v>
      </c>
      <c r="D7" s="142"/>
      <c r="E7" s="143" t="s">
        <v>680</v>
      </c>
      <c r="F7" s="140"/>
      <c r="G7" s="140"/>
      <c r="H7" s="144">
        <f>SUM(F8:F9)</f>
        <v>0</v>
      </c>
      <c r="I7" s="145"/>
    </row>
    <row r="8" spans="1:9" ht="12.75" customHeight="1" x14ac:dyDescent="0.25">
      <c r="A8" s="139"/>
      <c r="B8" s="140"/>
      <c r="C8" s="146" t="s">
        <v>667</v>
      </c>
      <c r="D8" s="147">
        <f>+'2-Bilan-Balans'!F33</f>
        <v>0</v>
      </c>
      <c r="E8" s="147">
        <f>-'2-Bilan-Balans'!G33</f>
        <v>0</v>
      </c>
      <c r="F8" s="148">
        <f>SUM(D8:E8)</f>
        <v>0</v>
      </c>
      <c r="G8" s="148"/>
      <c r="I8" s="138"/>
    </row>
    <row r="9" spans="1:9" x14ac:dyDescent="0.25">
      <c r="A9" s="139"/>
      <c r="B9" s="140"/>
      <c r="C9" s="146" t="s">
        <v>668</v>
      </c>
      <c r="D9" s="147">
        <f>+'2-Bilan-Balans'!F34</f>
        <v>0</v>
      </c>
      <c r="E9" s="147">
        <f>-'2-Bilan-Balans'!G34</f>
        <v>0</v>
      </c>
      <c r="F9" s="148">
        <f>SUM(D9:E9)</f>
        <v>0</v>
      </c>
      <c r="G9" s="148"/>
      <c r="I9" s="138"/>
    </row>
    <row r="10" spans="1:9" ht="6.75" customHeight="1" x14ac:dyDescent="0.3">
      <c r="A10" s="133"/>
      <c r="B10" s="149"/>
      <c r="C10" s="150"/>
      <c r="I10" s="138"/>
    </row>
    <row r="11" spans="1:9" ht="12.75" customHeight="1" x14ac:dyDescent="0.25">
      <c r="A11" s="139"/>
      <c r="B11" s="140" t="s">
        <v>544</v>
      </c>
      <c r="C11" s="151" t="s">
        <v>724</v>
      </c>
      <c r="D11" s="142"/>
      <c r="E11" s="152"/>
      <c r="F11" s="140"/>
      <c r="G11" s="140"/>
      <c r="H11" s="144">
        <f>SUM(F12:F14)</f>
        <v>0</v>
      </c>
      <c r="I11" s="145"/>
    </row>
    <row r="12" spans="1:9" x14ac:dyDescent="0.25">
      <c r="A12" s="139"/>
      <c r="B12" s="140"/>
      <c r="C12" s="146" t="s">
        <v>669</v>
      </c>
      <c r="D12" s="147">
        <f>+'2-Bilan-Balans'!F38</f>
        <v>0</v>
      </c>
      <c r="E12" s="147">
        <f>-'2-Bilan-Balans'!G38</f>
        <v>0</v>
      </c>
      <c r="F12" s="148">
        <f>SUM(D12:E12)</f>
        <v>0</v>
      </c>
      <c r="G12" s="148"/>
      <c r="H12" s="153"/>
      <c r="I12" s="154"/>
    </row>
    <row r="13" spans="1:9" x14ac:dyDescent="0.25">
      <c r="A13" s="139"/>
      <c r="B13" s="140"/>
      <c r="C13" s="146" t="s">
        <v>670</v>
      </c>
      <c r="D13" s="147">
        <f>+'2-Bilan-Balans'!F39</f>
        <v>0</v>
      </c>
      <c r="E13" s="147">
        <f>-'2-Bilan-Balans'!G39</f>
        <v>0</v>
      </c>
      <c r="F13" s="148">
        <f>SUM(D13:E13)</f>
        <v>0</v>
      </c>
      <c r="G13" s="148"/>
      <c r="H13" s="153"/>
      <c r="I13" s="154"/>
    </row>
    <row r="14" spans="1:9" x14ac:dyDescent="0.25">
      <c r="A14" s="139"/>
      <c r="B14" s="140"/>
      <c r="C14" s="146" t="s">
        <v>671</v>
      </c>
      <c r="D14" s="147">
        <f>'2-Bilan-Balans'!F40</f>
        <v>0</v>
      </c>
      <c r="E14" s="147">
        <f>+'2-Bilan-Balans'!G40</f>
        <v>0</v>
      </c>
      <c r="F14" s="148">
        <f>SUM(D14:E14)</f>
        <v>0</v>
      </c>
      <c r="G14" s="148"/>
      <c r="H14" s="153"/>
      <c r="I14" s="154"/>
    </row>
    <row r="15" spans="1:9" ht="6.75" customHeight="1" x14ac:dyDescent="0.3">
      <c r="A15" s="133"/>
      <c r="B15" s="149"/>
      <c r="C15" s="150"/>
      <c r="I15" s="138"/>
    </row>
    <row r="16" spans="1:9" ht="12.75" customHeight="1" x14ac:dyDescent="0.25">
      <c r="A16" s="139"/>
      <c r="B16" s="140" t="s">
        <v>545</v>
      </c>
      <c r="C16" s="151" t="s">
        <v>777</v>
      </c>
      <c r="D16" s="142"/>
      <c r="E16" s="152"/>
      <c r="F16" s="140"/>
      <c r="G16" s="140"/>
      <c r="H16" s="144">
        <f>SUM(F17:F25)</f>
        <v>0</v>
      </c>
      <c r="I16" s="145"/>
    </row>
    <row r="17" spans="1:9" ht="12.75" customHeight="1" x14ac:dyDescent="0.25">
      <c r="A17" s="139"/>
      <c r="B17" s="149"/>
      <c r="C17" s="146" t="s">
        <v>723</v>
      </c>
      <c r="D17" s="147">
        <f>+'2-Bilan-Balans'!F43</f>
        <v>0</v>
      </c>
      <c r="E17" s="147">
        <f>-'2-Bilan-Balans'!G43</f>
        <v>0</v>
      </c>
      <c r="F17" s="148">
        <f t="shared" ref="F17:F25" si="0">SUM(D17:E17)</f>
        <v>0</v>
      </c>
      <c r="G17" s="148"/>
      <c r="H17" s="153"/>
      <c r="I17" s="154"/>
    </row>
    <row r="18" spans="1:9" ht="12.75" customHeight="1" x14ac:dyDescent="0.25">
      <c r="A18" s="139"/>
      <c r="B18" s="149"/>
      <c r="C18" s="146" t="s">
        <v>778</v>
      </c>
      <c r="D18" s="147">
        <f>'2-Bilan-Balans'!F55+'2-Bilan-Balans'!F58</f>
        <v>0</v>
      </c>
      <c r="E18" s="147">
        <f>-'2-Bilan-Balans'!G55+-'2-Bilan-Balans'!G58</f>
        <v>0</v>
      </c>
      <c r="F18" s="148">
        <f t="shared" si="0"/>
        <v>0</v>
      </c>
      <c r="G18" s="148"/>
      <c r="H18" s="153"/>
      <c r="I18" s="154"/>
    </row>
    <row r="19" spans="1:9" ht="12.75" customHeight="1" x14ac:dyDescent="0.25">
      <c r="A19" s="139"/>
      <c r="B19" s="149"/>
      <c r="C19" s="146" t="s">
        <v>779</v>
      </c>
      <c r="D19" s="147">
        <f>'2-Bilan-Balans'!F56+'2-Bilan-Balans'!F59</f>
        <v>0</v>
      </c>
      <c r="E19" s="147">
        <f>-'2-Bilan-Balans'!G56+-'2-Bilan-Balans'!G59</f>
        <v>0</v>
      </c>
      <c r="F19" s="148">
        <f t="shared" si="0"/>
        <v>0</v>
      </c>
      <c r="G19" s="148"/>
      <c r="H19" s="153"/>
      <c r="I19" s="154"/>
    </row>
    <row r="20" spans="1:9" ht="12.75" customHeight="1" x14ac:dyDescent="0.25">
      <c r="A20" s="139"/>
      <c r="B20" s="149"/>
      <c r="C20" s="146" t="s">
        <v>590</v>
      </c>
      <c r="D20" s="147">
        <f>+'2-Bilan-Balans'!F57+'2-Bilan-Balans'!F60</f>
        <v>0</v>
      </c>
      <c r="E20" s="147">
        <f>+-'2-Bilan-Balans'!G57+-'2-Bilan-Balans'!G60</f>
        <v>0</v>
      </c>
      <c r="F20" s="148">
        <f t="shared" si="0"/>
        <v>0</v>
      </c>
      <c r="G20" s="148"/>
      <c r="H20" s="153"/>
      <c r="I20" s="154"/>
    </row>
    <row r="21" spans="1:9" ht="12.75" customHeight="1" x14ac:dyDescent="0.25">
      <c r="A21" s="139"/>
      <c r="B21" s="149"/>
      <c r="C21" s="146" t="s">
        <v>780</v>
      </c>
      <c r="D21" s="147">
        <f>'2-Bilan-Balans'!F66+'2-Bilan-Balans'!F68</f>
        <v>0</v>
      </c>
      <c r="E21" s="147">
        <f>-'2-Bilan-Balans'!G66+-'2-Bilan-Balans'!G68</f>
        <v>0</v>
      </c>
      <c r="F21" s="148">
        <f t="shared" si="0"/>
        <v>0</v>
      </c>
      <c r="G21" s="148"/>
      <c r="H21" s="153"/>
      <c r="I21" s="154"/>
    </row>
    <row r="22" spans="1:9" ht="12.75" customHeight="1" x14ac:dyDescent="0.25">
      <c r="A22" s="139"/>
      <c r="B22" s="149"/>
      <c r="C22" s="146" t="s">
        <v>591</v>
      </c>
      <c r="D22" s="147">
        <f>'2-Bilan-Balans'!F67+'2-Bilan-Balans'!F69</f>
        <v>0</v>
      </c>
      <c r="E22" s="147">
        <f>-'2-Bilan-Balans'!G67+-'2-Bilan-Balans'!G69</f>
        <v>0</v>
      </c>
      <c r="F22" s="148">
        <f t="shared" si="0"/>
        <v>0</v>
      </c>
      <c r="G22" s="148"/>
      <c r="H22" s="153"/>
      <c r="I22" s="154"/>
    </row>
    <row r="23" spans="1:9" ht="12.75" customHeight="1" x14ac:dyDescent="0.25">
      <c r="A23" s="139"/>
      <c r="B23" s="149"/>
      <c r="C23" s="146" t="s">
        <v>705</v>
      </c>
      <c r="D23" s="147">
        <f>+'2-Bilan-Balans'!F72</f>
        <v>0</v>
      </c>
      <c r="E23" s="147">
        <f>-'2-Bilan-Balans'!G72</f>
        <v>0</v>
      </c>
      <c r="F23" s="148">
        <f t="shared" si="0"/>
        <v>0</v>
      </c>
      <c r="G23" s="148"/>
      <c r="H23" s="153"/>
      <c r="I23" s="154"/>
    </row>
    <row r="24" spans="1:9" ht="12.75" customHeight="1" x14ac:dyDescent="0.25">
      <c r="A24" s="139"/>
      <c r="B24" s="149"/>
      <c r="C24" s="146" t="s">
        <v>712</v>
      </c>
      <c r="D24" s="147">
        <f>+'2-Bilan-Balans'!F82+'2-Bilan-Balans'!F83</f>
        <v>0</v>
      </c>
      <c r="E24" s="147">
        <f>+-'2-Bilan-Balans'!G82+-'2-Bilan-Balans'!G83</f>
        <v>0</v>
      </c>
      <c r="F24" s="148">
        <f t="shared" si="0"/>
        <v>0</v>
      </c>
      <c r="G24" s="148"/>
      <c r="H24" s="153"/>
      <c r="I24" s="154"/>
    </row>
    <row r="25" spans="1:9" ht="12.75" customHeight="1" x14ac:dyDescent="0.25">
      <c r="A25" s="139"/>
      <c r="B25" s="149"/>
      <c r="C25" s="146" t="s">
        <v>714</v>
      </c>
      <c r="D25" s="147">
        <f>+'2-Bilan-Balans'!F86</f>
        <v>0</v>
      </c>
      <c r="E25" s="147">
        <v>0</v>
      </c>
      <c r="F25" s="148">
        <f t="shared" si="0"/>
        <v>0</v>
      </c>
      <c r="G25" s="148"/>
      <c r="H25" s="153"/>
      <c r="I25" s="154"/>
    </row>
    <row r="26" spans="1:9" ht="6.75" customHeight="1" x14ac:dyDescent="0.3">
      <c r="A26" s="133"/>
      <c r="B26" s="149"/>
      <c r="C26" s="150"/>
      <c r="I26" s="138"/>
    </row>
    <row r="27" spans="1:9" ht="12.75" customHeight="1" x14ac:dyDescent="0.25">
      <c r="A27" s="139"/>
      <c r="B27" s="140" t="s">
        <v>238</v>
      </c>
      <c r="C27" s="151" t="s">
        <v>715</v>
      </c>
      <c r="D27" s="142"/>
      <c r="E27" s="152"/>
      <c r="F27" s="140"/>
      <c r="G27" s="140"/>
      <c r="H27" s="144">
        <f>SUM(F28)</f>
        <v>0</v>
      </c>
      <c r="I27" s="145"/>
    </row>
    <row r="28" spans="1:9" ht="12.75" customHeight="1" x14ac:dyDescent="0.25">
      <c r="A28" s="155"/>
      <c r="B28" s="149"/>
      <c r="C28" s="146" t="s">
        <v>602</v>
      </c>
      <c r="D28" s="147"/>
      <c r="E28" s="156"/>
      <c r="F28" s="148">
        <f>+'2-Bilan-Balans'!F88</f>
        <v>0</v>
      </c>
      <c r="G28" s="148"/>
      <c r="H28" s="153"/>
      <c r="I28" s="154"/>
    </row>
    <row r="29" spans="1:9" s="162" customFormat="1" ht="15.6" x14ac:dyDescent="0.3">
      <c r="A29" s="560" t="s">
        <v>277</v>
      </c>
      <c r="B29" s="561"/>
      <c r="C29" s="562"/>
      <c r="D29" s="157"/>
      <c r="E29" s="158"/>
      <c r="F29" s="159"/>
      <c r="G29" s="159"/>
      <c r="H29" s="160">
        <f>SUM(H7:H27)</f>
        <v>0</v>
      </c>
      <c r="I29" s="161"/>
    </row>
    <row r="30" spans="1:9" ht="15.6" x14ac:dyDescent="0.3">
      <c r="A30" s="133" t="s">
        <v>557</v>
      </c>
      <c r="C30" s="135"/>
      <c r="I30" s="138"/>
    </row>
    <row r="31" spans="1:9" ht="12.75" customHeight="1" x14ac:dyDescent="0.25">
      <c r="A31" s="139"/>
      <c r="B31" s="140" t="s">
        <v>239</v>
      </c>
      <c r="C31" s="151" t="s">
        <v>719</v>
      </c>
      <c r="D31" s="142"/>
      <c r="E31" s="152"/>
      <c r="F31" s="140"/>
      <c r="G31" s="140"/>
      <c r="H31" s="144">
        <f>SUM(F32)</f>
        <v>0</v>
      </c>
      <c r="I31" s="145"/>
    </row>
    <row r="32" spans="1:9" ht="12.75" customHeight="1" x14ac:dyDescent="0.25">
      <c r="A32" s="139"/>
      <c r="B32" s="149"/>
      <c r="C32" s="146" t="s">
        <v>720</v>
      </c>
      <c r="D32" s="147"/>
      <c r="E32" s="163"/>
      <c r="F32" s="148">
        <f>+'2-Bilan-Balans'!F94</f>
        <v>0</v>
      </c>
      <c r="G32" s="148"/>
      <c r="H32" s="153"/>
      <c r="I32" s="154"/>
    </row>
    <row r="33" spans="1:9" ht="6.75" customHeight="1" x14ac:dyDescent="0.3">
      <c r="A33" s="133"/>
      <c r="B33" s="149"/>
      <c r="C33" s="150"/>
      <c r="I33" s="138"/>
    </row>
    <row r="34" spans="1:9" ht="12.75" customHeight="1" x14ac:dyDescent="0.25">
      <c r="A34" s="139"/>
      <c r="B34" s="140" t="s">
        <v>245</v>
      </c>
      <c r="C34" s="151" t="s">
        <v>603</v>
      </c>
      <c r="D34" s="142"/>
      <c r="E34" s="152"/>
      <c r="F34" s="140"/>
      <c r="G34" s="140"/>
      <c r="H34" s="144">
        <f>SUM(F35:F41)</f>
        <v>0</v>
      </c>
      <c r="I34" s="145"/>
    </row>
    <row r="35" spans="1:9" x14ac:dyDescent="0.25">
      <c r="A35" s="139"/>
      <c r="B35" s="149"/>
      <c r="C35" s="146" t="s">
        <v>592</v>
      </c>
      <c r="F35" s="164">
        <f>+'2-Bilan-Balans'!F105</f>
        <v>0</v>
      </c>
      <c r="I35" s="138"/>
    </row>
    <row r="36" spans="1:9" ht="12.75" customHeight="1" x14ac:dyDescent="0.25">
      <c r="A36" s="139"/>
      <c r="B36" s="149"/>
      <c r="C36" s="146" t="s">
        <v>733</v>
      </c>
      <c r="D36" s="147"/>
      <c r="E36" s="163"/>
      <c r="F36" s="148">
        <f>+'2-Bilan-Balans'!F110</f>
        <v>0</v>
      </c>
      <c r="G36" s="148"/>
      <c r="H36" s="153"/>
      <c r="I36" s="154"/>
    </row>
    <row r="37" spans="1:9" ht="12.75" customHeight="1" x14ac:dyDescent="0.25">
      <c r="A37" s="139"/>
      <c r="B37" s="149"/>
      <c r="C37" s="146" t="s">
        <v>912</v>
      </c>
      <c r="D37" s="147"/>
      <c r="E37" s="163"/>
      <c r="F37" s="148">
        <f>+'2-Bilan-Balans'!F112</f>
        <v>0</v>
      </c>
      <c r="G37" s="148"/>
      <c r="H37" s="153"/>
      <c r="I37" s="154"/>
    </row>
    <row r="38" spans="1:9" ht="12.75" customHeight="1" x14ac:dyDescent="0.25">
      <c r="A38" s="139"/>
      <c r="B38" s="149"/>
      <c r="C38" s="146" t="s">
        <v>918</v>
      </c>
      <c r="D38" s="147"/>
      <c r="E38" s="163"/>
      <c r="F38" s="148">
        <f>+'2-Bilan-Balans'!F113+'2-Bilan-Balans'!F114+'2-Bilan-Balans'!F115</f>
        <v>0</v>
      </c>
      <c r="G38" s="148"/>
      <c r="H38" s="153"/>
      <c r="I38" s="154"/>
    </row>
    <row r="39" spans="1:9" ht="12.75" customHeight="1" x14ac:dyDescent="0.25">
      <c r="A39" s="139"/>
      <c r="B39" s="149"/>
      <c r="C39" s="146" t="s">
        <v>608</v>
      </c>
      <c r="D39" s="147"/>
      <c r="E39" s="163"/>
      <c r="F39" s="148">
        <f>+'2-Bilan-Balans'!F116+'2-Bilan-Balans'!F117+'2-Bilan-Balans'!F118+'2-Bilan-Balans'!F119</f>
        <v>0</v>
      </c>
      <c r="G39" s="148"/>
      <c r="H39" s="153"/>
      <c r="I39" s="154"/>
    </row>
    <row r="40" spans="1:9" ht="12.75" customHeight="1" x14ac:dyDescent="0.25">
      <c r="A40" s="139"/>
      <c r="B40" s="149"/>
      <c r="C40" s="146" t="s">
        <v>748</v>
      </c>
      <c r="D40" s="147"/>
      <c r="E40" s="163"/>
      <c r="F40" s="148">
        <f>+'2-Bilan-Balans'!F120</f>
        <v>0</v>
      </c>
      <c r="G40" s="148"/>
      <c r="H40" s="153"/>
      <c r="I40" s="154"/>
    </row>
    <row r="41" spans="1:9" ht="12.75" customHeight="1" x14ac:dyDescent="0.25">
      <c r="A41" s="139"/>
      <c r="B41" s="149"/>
      <c r="C41" s="146" t="s">
        <v>606</v>
      </c>
      <c r="D41" s="147"/>
      <c r="E41" s="163"/>
      <c r="F41" s="148">
        <f>+'2-Bilan-Balans'!F121+'2-Bilan-Balans'!F122-'2-Bilan-Balans'!G123</f>
        <v>0</v>
      </c>
      <c r="G41" s="148"/>
      <c r="H41" s="153"/>
      <c r="I41" s="154"/>
    </row>
    <row r="42" spans="1:9" ht="6.75" customHeight="1" x14ac:dyDescent="0.3">
      <c r="A42" s="133"/>
      <c r="B42" s="149"/>
      <c r="C42" s="150"/>
      <c r="I42" s="138"/>
    </row>
    <row r="43" spans="1:9" ht="12.75" customHeight="1" x14ac:dyDescent="0.25">
      <c r="A43" s="139"/>
      <c r="B43" s="140" t="s">
        <v>247</v>
      </c>
      <c r="C43" s="151" t="s">
        <v>593</v>
      </c>
      <c r="D43" s="142"/>
      <c r="E43" s="152"/>
      <c r="F43" s="140"/>
      <c r="G43" s="140"/>
      <c r="H43" s="144">
        <f>SUM(F44:F45)</f>
        <v>0</v>
      </c>
      <c r="I43" s="145"/>
    </row>
    <row r="44" spans="1:9" ht="12.75" customHeight="1" x14ac:dyDescent="0.25">
      <c r="A44" s="139"/>
      <c r="B44" s="140"/>
      <c r="C44" s="146" t="s">
        <v>174</v>
      </c>
      <c r="D44" s="142"/>
      <c r="E44" s="152"/>
      <c r="F44" s="148">
        <f>'2-Bilan-Balans'!F193-'2-Bilan-Balans'!G194</f>
        <v>0</v>
      </c>
      <c r="G44" s="140"/>
      <c r="H44" s="165"/>
      <c r="I44" s="145"/>
    </row>
    <row r="45" spans="1:9" ht="12.75" customHeight="1" x14ac:dyDescent="0.25">
      <c r="A45" s="139"/>
      <c r="B45" s="140"/>
      <c r="C45" s="146" t="s">
        <v>177</v>
      </c>
      <c r="D45" s="142"/>
      <c r="E45" s="152"/>
      <c r="F45" s="148">
        <f>'2-Bilan-Balans'!F197+'2-Bilan-Balans'!F198+'2-Bilan-Balans'!F199-'2-Bilan-Balans'!G200</f>
        <v>0</v>
      </c>
      <c r="G45" s="140"/>
      <c r="H45" s="165"/>
      <c r="I45" s="145"/>
    </row>
    <row r="46" spans="1:9" ht="6.75" customHeight="1" x14ac:dyDescent="0.3">
      <c r="A46" s="133"/>
      <c r="B46" s="149"/>
      <c r="C46" s="150"/>
      <c r="I46" s="138"/>
    </row>
    <row r="47" spans="1:9" ht="12.75" customHeight="1" x14ac:dyDescent="0.25">
      <c r="A47" s="139"/>
      <c r="B47" s="140" t="s">
        <v>250</v>
      </c>
      <c r="C47" s="151" t="s">
        <v>623</v>
      </c>
      <c r="D47" s="142"/>
      <c r="E47" s="152"/>
      <c r="F47" s="148"/>
      <c r="G47" s="140"/>
      <c r="H47" s="144">
        <f>SUM(F48:F51)</f>
        <v>0</v>
      </c>
      <c r="I47" s="145"/>
    </row>
    <row r="48" spans="1:9" ht="12.75" customHeight="1" x14ac:dyDescent="0.25">
      <c r="A48" s="139"/>
      <c r="B48" s="140"/>
      <c r="C48" s="146" t="s">
        <v>193</v>
      </c>
      <c r="D48" s="142"/>
      <c r="E48" s="152"/>
      <c r="F48" s="148">
        <f>+'2-Bilan-Balans'!F204+'2-Bilan-Balans'!F205</f>
        <v>0</v>
      </c>
      <c r="G48" s="140"/>
      <c r="H48" s="165"/>
      <c r="I48" s="145"/>
    </row>
    <row r="49" spans="1:9" ht="12.75" customHeight="1" x14ac:dyDescent="0.25">
      <c r="A49" s="139"/>
      <c r="B49" s="140"/>
      <c r="C49" s="146" t="s">
        <v>609</v>
      </c>
      <c r="D49" s="142"/>
      <c r="E49" s="152"/>
      <c r="F49" s="148">
        <f>+'2-Bilan-Balans'!F212-'2-Bilan-Balans'!G212</f>
        <v>0</v>
      </c>
      <c r="G49" s="140"/>
      <c r="H49" s="165"/>
      <c r="I49" s="145"/>
    </row>
    <row r="50" spans="1:9" ht="12.75" customHeight="1" x14ac:dyDescent="0.25">
      <c r="A50" s="139"/>
      <c r="B50" s="140"/>
      <c r="C50" s="146" t="s">
        <v>208</v>
      </c>
      <c r="D50" s="142"/>
      <c r="E50" s="152"/>
      <c r="F50" s="148">
        <f>+'2-Bilan-Balans'!F225-'2-Bilan-Balans'!G225+'2-Bilan-Balans'!F226-'2-Bilan-Balans'!G226</f>
        <v>0</v>
      </c>
      <c r="G50" s="140"/>
      <c r="H50" s="165"/>
      <c r="I50" s="145"/>
    </row>
    <row r="51" spans="1:9" ht="12.75" customHeight="1" x14ac:dyDescent="0.25">
      <c r="A51" s="139"/>
      <c r="B51" s="140"/>
      <c r="C51" s="146" t="s">
        <v>203</v>
      </c>
      <c r="D51" s="142"/>
      <c r="E51" s="152"/>
      <c r="F51" s="148">
        <f>+'2-Bilan-Balans'!F219+'2-Bilan-Balans'!F220+'2-Bilan-Balans'!F221</f>
        <v>0</v>
      </c>
      <c r="G51" s="140"/>
      <c r="H51" s="165"/>
      <c r="I51" s="145"/>
    </row>
    <row r="52" spans="1:9" ht="6.75" customHeight="1" x14ac:dyDescent="0.3">
      <c r="A52" s="133"/>
      <c r="B52" s="149"/>
      <c r="C52" s="150"/>
      <c r="I52" s="138"/>
    </row>
    <row r="53" spans="1:9" ht="12.75" customHeight="1" x14ac:dyDescent="0.25">
      <c r="A53" s="139"/>
      <c r="B53" s="140" t="s">
        <v>578</v>
      </c>
      <c r="C53" s="151" t="s">
        <v>279</v>
      </c>
      <c r="D53" s="142"/>
      <c r="E53" s="152"/>
      <c r="F53" s="148"/>
      <c r="G53" s="140"/>
      <c r="H53" s="144">
        <f>SUM(F54:F55)</f>
        <v>0</v>
      </c>
      <c r="I53" s="145"/>
    </row>
    <row r="54" spans="1:9" ht="12.75" customHeight="1" x14ac:dyDescent="0.25">
      <c r="A54" s="139"/>
      <c r="B54" s="140"/>
      <c r="C54" s="166" t="s">
        <v>165</v>
      </c>
      <c r="D54" s="167"/>
      <c r="E54" s="167"/>
      <c r="F54" s="148">
        <f>+'2-Bilan-Balans'!F180</f>
        <v>0</v>
      </c>
      <c r="G54" s="12"/>
      <c r="H54" s="153"/>
      <c r="I54" s="154"/>
    </row>
    <row r="55" spans="1:9" s="173" customFormat="1" x14ac:dyDescent="0.25">
      <c r="A55" s="139"/>
      <c r="B55" s="168"/>
      <c r="C55" s="166" t="s">
        <v>610</v>
      </c>
      <c r="D55" s="169"/>
      <c r="E55" s="169"/>
      <c r="F55" s="148">
        <f>+'2-Bilan-Balans'!F181+'2-Bilan-Balans'!F183</f>
        <v>0</v>
      </c>
      <c r="G55" s="170"/>
      <c r="H55" s="171"/>
      <c r="I55" s="172"/>
    </row>
    <row r="56" spans="1:9" s="162" customFormat="1" ht="15.6" x14ac:dyDescent="0.3">
      <c r="A56" s="560" t="s">
        <v>278</v>
      </c>
      <c r="B56" s="561"/>
      <c r="C56" s="562"/>
      <c r="D56" s="157"/>
      <c r="E56" s="158"/>
      <c r="F56" s="159"/>
      <c r="G56" s="159"/>
      <c r="H56" s="180">
        <f>SUM(H31:H55)</f>
        <v>0</v>
      </c>
      <c r="I56" s="181"/>
    </row>
    <row r="57" spans="1:9" s="187" customFormat="1" ht="29.25" customHeight="1" x14ac:dyDescent="0.25">
      <c r="A57" s="573" t="s">
        <v>567</v>
      </c>
      <c r="B57" s="574"/>
      <c r="C57" s="575"/>
      <c r="D57" s="197"/>
      <c r="E57" s="198"/>
      <c r="F57" s="199"/>
      <c r="G57" s="199"/>
      <c r="H57" s="200">
        <f>+H56+H29</f>
        <v>0</v>
      </c>
      <c r="I57" s="201"/>
    </row>
    <row r="58" spans="1:9" s="187" customFormat="1" ht="15.6" x14ac:dyDescent="0.25">
      <c r="A58" s="202"/>
      <c r="B58" s="571" t="s">
        <v>307</v>
      </c>
      <c r="C58" s="572"/>
      <c r="D58" s="203"/>
      <c r="E58" s="204"/>
      <c r="F58" s="205"/>
      <c r="G58" s="205"/>
      <c r="H58" s="206">
        <f>IF(H116-H57&gt;=0,ROUND(H116-H57,2),)</f>
        <v>0</v>
      </c>
      <c r="I58" s="207"/>
    </row>
    <row r="59" spans="1:9" s="187" customFormat="1" ht="15.6" x14ac:dyDescent="0.25">
      <c r="A59" s="208"/>
      <c r="B59" s="209"/>
      <c r="C59" s="210"/>
      <c r="D59" s="211"/>
      <c r="E59" s="212"/>
      <c r="F59" s="213"/>
      <c r="G59" s="213"/>
      <c r="H59" s="206">
        <f>SUM(H57:H58)</f>
        <v>0</v>
      </c>
      <c r="I59" s="214"/>
    </row>
    <row r="60" spans="1:9" ht="15" customHeight="1" x14ac:dyDescent="0.25">
      <c r="A60" s="569">
        <f>'1-Don. générales-Algemene geg.'!$C$10</f>
        <v>0</v>
      </c>
      <c r="B60" s="569"/>
      <c r="C60" s="569"/>
      <c r="E60" s="570" t="str">
        <f>"BILAN DE GESTION AU 
31 DECEMBRE "&amp;'1-Don. générales-Algemene geg.'!$D$4</f>
        <v>BILAN DE GESTION AU 
31 DECEMBRE N</v>
      </c>
      <c r="F60" s="570"/>
      <c r="G60" s="570"/>
      <c r="H60" s="570"/>
      <c r="I60" s="570"/>
    </row>
    <row r="61" spans="1:9" ht="15" customHeight="1" x14ac:dyDescent="0.25">
      <c r="A61" s="569"/>
      <c r="B61" s="569"/>
      <c r="C61" s="569"/>
      <c r="E61" s="570"/>
      <c r="F61" s="570"/>
      <c r="G61" s="570"/>
      <c r="H61" s="570"/>
      <c r="I61" s="570"/>
    </row>
    <row r="62" spans="1:9" ht="15" customHeight="1" x14ac:dyDescent="0.25">
      <c r="A62" s="569"/>
      <c r="B62" s="569"/>
      <c r="C62" s="569"/>
    </row>
    <row r="63" spans="1:9" ht="9" customHeight="1" x14ac:dyDescent="0.25"/>
    <row r="64" spans="1:9" s="132" customFormat="1" ht="15.6" x14ac:dyDescent="0.3">
      <c r="A64" s="560" t="s">
        <v>776</v>
      </c>
      <c r="B64" s="563"/>
      <c r="C64" s="564"/>
      <c r="D64" s="560" t="str">
        <f>D5</f>
        <v>EXERCICE N</v>
      </c>
      <c r="E64" s="561"/>
      <c r="F64" s="561"/>
      <c r="G64" s="561"/>
      <c r="H64" s="561"/>
      <c r="I64" s="562"/>
    </row>
    <row r="65" spans="1:9" ht="12.75" customHeight="1" x14ac:dyDescent="0.3">
      <c r="A65" s="133"/>
      <c r="C65" s="135"/>
      <c r="I65" s="138"/>
    </row>
    <row r="66" spans="1:9" ht="15.6" x14ac:dyDescent="0.3">
      <c r="A66" s="133" t="s">
        <v>611</v>
      </c>
      <c r="C66" s="135"/>
      <c r="I66" s="138"/>
    </row>
    <row r="67" spans="1:9" ht="6.75" customHeight="1" x14ac:dyDescent="0.3">
      <c r="A67" s="133"/>
      <c r="C67" s="135"/>
      <c r="I67" s="138"/>
    </row>
    <row r="68" spans="1:9" ht="12.75" customHeight="1" x14ac:dyDescent="0.25">
      <c r="A68" s="139"/>
      <c r="B68" s="140" t="s">
        <v>580</v>
      </c>
      <c r="C68" s="151" t="s">
        <v>645</v>
      </c>
      <c r="D68" s="142"/>
      <c r="E68" s="152"/>
      <c r="F68" s="148"/>
      <c r="G68" s="140"/>
      <c r="H68" s="144">
        <f>SUM(F69:F69)</f>
        <v>0</v>
      </c>
      <c r="I68" s="145"/>
    </row>
    <row r="69" spans="1:9" ht="12.75" customHeight="1" x14ac:dyDescent="0.25">
      <c r="A69" s="139"/>
      <c r="B69" s="140"/>
      <c r="C69" s="188" t="s">
        <v>647</v>
      </c>
      <c r="D69" s="142"/>
      <c r="E69" s="152"/>
      <c r="F69" s="148">
        <f>'2-Bilan-Balans'!G7</f>
        <v>0</v>
      </c>
      <c r="G69" s="140"/>
      <c r="H69" s="165"/>
      <c r="I69" s="145"/>
    </row>
    <row r="70" spans="1:9" ht="6.75" customHeight="1" x14ac:dyDescent="0.3">
      <c r="A70" s="133"/>
      <c r="B70" s="149"/>
      <c r="C70" s="150"/>
      <c r="I70" s="138"/>
    </row>
    <row r="71" spans="1:9" ht="12.75" customHeight="1" x14ac:dyDescent="0.25">
      <c r="A71" s="139"/>
      <c r="B71" s="140" t="s">
        <v>581</v>
      </c>
      <c r="C71" s="151" t="s">
        <v>649</v>
      </c>
      <c r="D71" s="142"/>
      <c r="E71" s="152"/>
      <c r="F71" s="148"/>
      <c r="G71" s="140"/>
      <c r="H71" s="144">
        <f>SUM(F72)</f>
        <v>0</v>
      </c>
      <c r="I71" s="145"/>
    </row>
    <row r="72" spans="1:9" x14ac:dyDescent="0.25">
      <c r="A72" s="139"/>
      <c r="B72" s="140"/>
      <c r="C72" s="146" t="s">
        <v>650</v>
      </c>
      <c r="D72" s="167"/>
      <c r="E72" s="167"/>
      <c r="F72" s="148">
        <f>'2-Bilan-Balans'!G11</f>
        <v>0</v>
      </c>
      <c r="G72" s="12"/>
      <c r="H72" s="153"/>
      <c r="I72" s="154"/>
    </row>
    <row r="73" spans="1:9" ht="6.75" customHeight="1" x14ac:dyDescent="0.3">
      <c r="A73" s="133"/>
      <c r="C73" s="135"/>
      <c r="I73" s="138"/>
    </row>
    <row r="74" spans="1:9" s="162" customFormat="1" ht="15.6" x14ac:dyDescent="0.3">
      <c r="A74" s="560" t="s">
        <v>620</v>
      </c>
      <c r="B74" s="561"/>
      <c r="C74" s="562"/>
      <c r="D74" s="157"/>
      <c r="E74" s="158"/>
      <c r="F74" s="159"/>
      <c r="G74" s="159"/>
      <c r="H74" s="180">
        <f>SUM(H68:H71)</f>
        <v>0</v>
      </c>
      <c r="I74" s="181"/>
    </row>
    <row r="75" spans="1:9" ht="12.75" customHeight="1" x14ac:dyDescent="0.3">
      <c r="A75" s="133"/>
      <c r="C75" s="135"/>
      <c r="I75" s="138"/>
    </row>
    <row r="76" spans="1:9" ht="15.6" x14ac:dyDescent="0.3">
      <c r="A76" s="133" t="s">
        <v>612</v>
      </c>
      <c r="C76" s="135"/>
      <c r="I76" s="138"/>
    </row>
    <row r="77" spans="1:9" ht="6.75" customHeight="1" x14ac:dyDescent="0.3">
      <c r="A77" s="133"/>
      <c r="C77" s="135"/>
      <c r="I77" s="138"/>
    </row>
    <row r="78" spans="1:9" ht="12.75" customHeight="1" x14ac:dyDescent="0.25">
      <c r="A78" s="139"/>
      <c r="B78" s="140" t="s">
        <v>245</v>
      </c>
      <c r="C78" s="151" t="s">
        <v>651</v>
      </c>
      <c r="D78" s="142"/>
      <c r="E78" s="152"/>
      <c r="F78" s="148"/>
      <c r="G78" s="140"/>
      <c r="H78" s="144">
        <f>SUM(F79:F82)</f>
        <v>0</v>
      </c>
      <c r="I78" s="145"/>
    </row>
    <row r="79" spans="1:9" ht="12.75" customHeight="1" x14ac:dyDescent="0.25">
      <c r="A79" s="139"/>
      <c r="B79" s="149"/>
      <c r="C79" s="146" t="s">
        <v>280</v>
      </c>
      <c r="D79" s="147"/>
      <c r="E79" s="147"/>
      <c r="F79" s="148">
        <f>'2-Bilan-Balans'!G14</f>
        <v>0</v>
      </c>
      <c r="G79" s="148"/>
      <c r="H79" s="153"/>
      <c r="I79" s="154"/>
    </row>
    <row r="80" spans="1:9" ht="12.75" customHeight="1" x14ac:dyDescent="0.25">
      <c r="A80" s="139"/>
      <c r="B80" s="149"/>
      <c r="C80" s="146" t="s">
        <v>281</v>
      </c>
      <c r="D80" s="147"/>
      <c r="E80" s="147"/>
      <c r="F80" s="148">
        <f>'2-Bilan-Balans'!G15</f>
        <v>0</v>
      </c>
      <c r="G80" s="148"/>
      <c r="H80" s="153"/>
      <c r="I80" s="154"/>
    </row>
    <row r="81" spans="1:9" ht="12.75" customHeight="1" x14ac:dyDescent="0.25">
      <c r="A81" s="139"/>
      <c r="B81" s="149"/>
      <c r="C81" s="146" t="s">
        <v>282</v>
      </c>
      <c r="D81" s="147"/>
      <c r="E81" s="147"/>
      <c r="F81" s="148">
        <f>'2-Bilan-Balans'!G16</f>
        <v>0</v>
      </c>
      <c r="G81" s="148"/>
      <c r="H81" s="153"/>
      <c r="I81" s="154"/>
    </row>
    <row r="82" spans="1:9" ht="12.75" customHeight="1" x14ac:dyDescent="0.25">
      <c r="A82" s="139"/>
      <c r="B82" s="149"/>
      <c r="C82" s="146" t="s">
        <v>283</v>
      </c>
      <c r="D82" s="147"/>
      <c r="E82" s="147"/>
      <c r="F82" s="148">
        <f>'2-Bilan-Balans'!G17</f>
        <v>0</v>
      </c>
      <c r="G82" s="148"/>
      <c r="H82" s="153"/>
      <c r="I82" s="154"/>
    </row>
    <row r="83" spans="1:9" ht="6.75" customHeight="1" x14ac:dyDescent="0.3">
      <c r="A83" s="133"/>
      <c r="C83" s="135"/>
      <c r="I83" s="138"/>
    </row>
    <row r="84" spans="1:9" s="162" customFormat="1" ht="15.6" x14ac:dyDescent="0.3">
      <c r="A84" s="560" t="s">
        <v>621</v>
      </c>
      <c r="B84" s="561"/>
      <c r="C84" s="562"/>
      <c r="D84" s="157"/>
      <c r="E84" s="158"/>
      <c r="F84" s="159"/>
      <c r="G84" s="159"/>
      <c r="H84" s="180">
        <f>SUM(H78:H82)</f>
        <v>0</v>
      </c>
      <c r="I84" s="181"/>
    </row>
    <row r="85" spans="1:9" ht="12.75" customHeight="1" x14ac:dyDescent="0.3">
      <c r="A85" s="133"/>
      <c r="C85" s="135"/>
      <c r="I85" s="138"/>
    </row>
    <row r="86" spans="1:9" ht="15.6" x14ac:dyDescent="0.3">
      <c r="A86" s="133" t="s">
        <v>613</v>
      </c>
      <c r="C86" s="135"/>
      <c r="I86" s="138"/>
    </row>
    <row r="87" spans="1:9" ht="6.75" customHeight="1" x14ac:dyDescent="0.3">
      <c r="A87" s="133"/>
      <c r="C87" s="135"/>
      <c r="I87" s="138"/>
    </row>
    <row r="88" spans="1:9" ht="12.75" customHeight="1" x14ac:dyDescent="0.25">
      <c r="A88" s="139"/>
      <c r="B88" s="140" t="s">
        <v>247</v>
      </c>
      <c r="C88" s="151" t="s">
        <v>656</v>
      </c>
      <c r="D88" s="142"/>
      <c r="E88" s="152"/>
      <c r="F88" s="148"/>
      <c r="G88" s="140"/>
      <c r="H88" s="144">
        <f>SUM(F89:F93)</f>
        <v>0</v>
      </c>
      <c r="I88" s="145"/>
    </row>
    <row r="89" spans="1:9" ht="12.75" customHeight="1" x14ac:dyDescent="0.25">
      <c r="A89" s="139"/>
      <c r="B89" s="149"/>
      <c r="C89" s="146" t="s">
        <v>614</v>
      </c>
      <c r="D89" s="147"/>
      <c r="E89" s="147"/>
      <c r="F89" s="148">
        <f>'2-Bilan-Balans'!G20+'2-Bilan-Balans'!G21+'2-Bilan-Balans'!G22</f>
        <v>0</v>
      </c>
      <c r="G89" s="148"/>
      <c r="H89" s="153"/>
      <c r="I89" s="154"/>
    </row>
    <row r="90" spans="1:9" ht="12.75" customHeight="1" x14ac:dyDescent="0.25">
      <c r="A90" s="139"/>
      <c r="B90" s="149"/>
      <c r="C90" s="146" t="s">
        <v>609</v>
      </c>
      <c r="D90" s="147"/>
      <c r="E90" s="147"/>
      <c r="F90" s="148">
        <f>+'2-Bilan-Balans'!G23</f>
        <v>0</v>
      </c>
      <c r="G90" s="148"/>
      <c r="H90" s="153"/>
      <c r="I90" s="154"/>
    </row>
    <row r="91" spans="1:9" ht="12.75" customHeight="1" x14ac:dyDescent="0.25">
      <c r="A91" s="139"/>
      <c r="B91" s="149"/>
      <c r="C91" s="146" t="s">
        <v>661</v>
      </c>
      <c r="D91" s="147"/>
      <c r="E91" s="147"/>
      <c r="F91" s="148">
        <f>+'2-Bilan-Balans'!G24</f>
        <v>0</v>
      </c>
      <c r="G91" s="148"/>
      <c r="H91" s="153"/>
      <c r="I91" s="154"/>
    </row>
    <row r="92" spans="1:9" ht="12.75" customHeight="1" x14ac:dyDescent="0.25">
      <c r="A92" s="139"/>
      <c r="B92" s="149"/>
      <c r="C92" s="146" t="s">
        <v>140</v>
      </c>
      <c r="D92" s="147"/>
      <c r="E92" s="147"/>
      <c r="F92" s="148">
        <f>+'2-Bilan-Balans'!G25+'2-Bilan-Balans'!G26</f>
        <v>0</v>
      </c>
      <c r="G92" s="148"/>
      <c r="H92" s="153"/>
      <c r="I92" s="154"/>
    </row>
    <row r="93" spans="1:9" ht="12.75" customHeight="1" x14ac:dyDescent="0.25">
      <c r="A93" s="139"/>
      <c r="B93" s="149"/>
      <c r="C93" s="146" t="s">
        <v>615</v>
      </c>
      <c r="D93" s="147"/>
      <c r="E93" s="147"/>
      <c r="F93" s="148">
        <f>'2-Bilan-Balans'!G27+'2-Bilan-Balans'!G28+'2-Bilan-Balans'!G29</f>
        <v>0</v>
      </c>
      <c r="G93" s="148"/>
      <c r="H93" s="153"/>
      <c r="I93" s="154"/>
    </row>
    <row r="94" spans="1:9" ht="6.75" customHeight="1" x14ac:dyDescent="0.3">
      <c r="A94" s="133"/>
      <c r="B94" s="149"/>
      <c r="C94" s="150"/>
      <c r="I94" s="138"/>
    </row>
    <row r="95" spans="1:9" ht="12.75" customHeight="1" x14ac:dyDescent="0.25">
      <c r="A95" s="139"/>
      <c r="B95" s="140" t="s">
        <v>250</v>
      </c>
      <c r="C95" s="151" t="s">
        <v>616</v>
      </c>
      <c r="D95" s="142"/>
      <c r="E95" s="152"/>
      <c r="F95" s="148"/>
      <c r="G95" s="140"/>
      <c r="H95" s="144">
        <f>SUM(F96:F109)</f>
        <v>0</v>
      </c>
      <c r="I95" s="145"/>
    </row>
    <row r="96" spans="1:9" ht="12.75" customHeight="1" x14ac:dyDescent="0.25">
      <c r="A96" s="139"/>
      <c r="B96" s="149"/>
      <c r="C96" s="188" t="s">
        <v>760</v>
      </c>
      <c r="D96" s="147"/>
      <c r="E96" s="147"/>
      <c r="F96" s="148">
        <f>+'2-Bilan-Balans'!G127</f>
        <v>0</v>
      </c>
      <c r="G96" s="148"/>
      <c r="H96" s="153"/>
      <c r="I96" s="154"/>
    </row>
    <row r="97" spans="1:9" ht="12.75" customHeight="1" x14ac:dyDescent="0.25">
      <c r="A97" s="139"/>
      <c r="B97" s="149"/>
      <c r="C97" s="188" t="s">
        <v>609</v>
      </c>
      <c r="D97" s="147"/>
      <c r="E97" s="147"/>
      <c r="F97" s="148">
        <f>+'2-Bilan-Balans'!G140+'2-Bilan-Balans'!G142</f>
        <v>0</v>
      </c>
      <c r="G97" s="148"/>
      <c r="H97" s="153"/>
      <c r="I97" s="154"/>
    </row>
    <row r="98" spans="1:9" ht="12.75" customHeight="1" x14ac:dyDescent="0.25">
      <c r="A98" s="139"/>
      <c r="B98" s="149"/>
      <c r="C98" s="188" t="s">
        <v>661</v>
      </c>
      <c r="D98" s="147"/>
      <c r="E98" s="147"/>
      <c r="F98" s="148">
        <f>+'2-Bilan-Balans'!G143</f>
        <v>0</v>
      </c>
      <c r="G98" s="148"/>
      <c r="H98" s="153"/>
      <c r="I98" s="154"/>
    </row>
    <row r="99" spans="1:9" ht="12.75" customHeight="1" x14ac:dyDescent="0.25">
      <c r="A99" s="139"/>
      <c r="B99" s="149"/>
      <c r="C99" s="188" t="s">
        <v>140</v>
      </c>
      <c r="D99" s="147"/>
      <c r="E99" s="147"/>
      <c r="F99" s="148">
        <f>+'2-Bilan-Balans'!G145</f>
        <v>0</v>
      </c>
      <c r="G99" s="148"/>
      <c r="H99" s="153"/>
      <c r="I99" s="154"/>
    </row>
    <row r="100" spans="1:9" x14ac:dyDescent="0.25">
      <c r="A100" s="139"/>
      <c r="B100" s="140"/>
      <c r="C100" s="188" t="s">
        <v>146</v>
      </c>
      <c r="D100" s="167"/>
      <c r="E100" s="167"/>
      <c r="F100" s="148">
        <f>'2-Bilan-Balans'!G152</f>
        <v>0</v>
      </c>
      <c r="G100" s="12"/>
      <c r="H100" s="153"/>
      <c r="I100" s="154"/>
    </row>
    <row r="101" spans="1:9" x14ac:dyDescent="0.25">
      <c r="A101" s="139"/>
      <c r="B101" s="140"/>
      <c r="C101" s="188" t="s">
        <v>148</v>
      </c>
      <c r="D101" s="167"/>
      <c r="E101" s="167"/>
      <c r="F101" s="148">
        <f>'2-Bilan-Balans'!G154</f>
        <v>0</v>
      </c>
      <c r="G101" s="12"/>
      <c r="H101" s="153"/>
      <c r="I101" s="154"/>
    </row>
    <row r="102" spans="1:9" x14ac:dyDescent="0.25">
      <c r="A102" s="139"/>
      <c r="B102" s="140"/>
      <c r="C102" s="188" t="s">
        <v>149</v>
      </c>
      <c r="D102" s="167"/>
      <c r="E102" s="167"/>
      <c r="F102" s="148">
        <f>+'2-Bilan-Balans'!G155</f>
        <v>0</v>
      </c>
      <c r="G102" s="12"/>
      <c r="H102" s="153"/>
      <c r="I102" s="154"/>
    </row>
    <row r="103" spans="1:9" x14ac:dyDescent="0.25">
      <c r="A103" s="139"/>
      <c r="B103" s="140"/>
      <c r="C103" s="188" t="s">
        <v>618</v>
      </c>
      <c r="D103" s="167"/>
      <c r="E103" s="167"/>
      <c r="F103" s="148">
        <f>'2-Bilan-Balans'!G153+'2-Bilan-Balans'!G158+'2-Bilan-Balans'!G159+'2-Bilan-Balans'!G160+'2-Bilan-Balans'!G161</f>
        <v>0</v>
      </c>
      <c r="G103" s="12"/>
      <c r="H103" s="153"/>
      <c r="I103" s="154"/>
    </row>
    <row r="104" spans="1:9" x14ac:dyDescent="0.25">
      <c r="A104" s="139"/>
      <c r="B104" s="140"/>
      <c r="C104" s="188" t="s">
        <v>150</v>
      </c>
      <c r="D104" s="167"/>
      <c r="E104" s="167"/>
      <c r="F104" s="148">
        <f>'2-Bilan-Balans'!G156</f>
        <v>0</v>
      </c>
      <c r="G104" s="12"/>
      <c r="H104" s="153"/>
      <c r="I104" s="154"/>
    </row>
    <row r="105" spans="1:9" x14ac:dyDescent="0.25">
      <c r="A105" s="139"/>
      <c r="B105" s="140"/>
      <c r="C105" s="188" t="s">
        <v>151</v>
      </c>
      <c r="D105" s="167"/>
      <c r="E105" s="167"/>
      <c r="F105" s="148">
        <f>'2-Bilan-Balans'!G157</f>
        <v>0</v>
      </c>
      <c r="G105" s="12"/>
      <c r="H105" s="153"/>
      <c r="I105" s="154"/>
    </row>
    <row r="106" spans="1:9" x14ac:dyDescent="0.25">
      <c r="A106" s="139"/>
      <c r="B106" s="140"/>
      <c r="C106" s="188" t="s">
        <v>619</v>
      </c>
      <c r="D106" s="167"/>
      <c r="E106" s="167"/>
      <c r="F106" s="148">
        <f>+'2-Bilan-Balans'!G167</f>
        <v>0</v>
      </c>
      <c r="G106" s="12"/>
      <c r="H106" s="153"/>
      <c r="I106" s="154"/>
    </row>
    <row r="107" spans="1:9" x14ac:dyDescent="0.25">
      <c r="A107" s="139"/>
      <c r="B107" s="140"/>
      <c r="C107" s="188" t="s">
        <v>912</v>
      </c>
      <c r="D107" s="167"/>
      <c r="E107" s="167"/>
      <c r="F107" s="148">
        <f>+'2-Bilan-Balans'!G171</f>
        <v>0</v>
      </c>
      <c r="G107" s="12"/>
      <c r="H107" s="153"/>
      <c r="I107" s="154"/>
    </row>
    <row r="108" spans="1:9" x14ac:dyDescent="0.25">
      <c r="A108" s="139"/>
      <c r="B108" s="140"/>
      <c r="C108" s="188" t="s">
        <v>914</v>
      </c>
      <c r="D108" s="167"/>
      <c r="E108" s="167"/>
      <c r="F108" s="148">
        <f>+'2-Bilan-Balans'!G173</f>
        <v>0</v>
      </c>
      <c r="G108" s="12"/>
      <c r="H108" s="153"/>
      <c r="I108" s="154"/>
    </row>
    <row r="109" spans="1:9" x14ac:dyDescent="0.25">
      <c r="A109" s="139"/>
      <c r="B109" s="140"/>
      <c r="C109" s="188" t="s">
        <v>615</v>
      </c>
      <c r="D109" s="167"/>
      <c r="E109" s="167"/>
      <c r="F109" s="148">
        <f>+'2-Bilan-Balans'!G174+'2-Bilan-Balans'!G175</f>
        <v>0</v>
      </c>
      <c r="G109" s="12"/>
      <c r="H109" s="153"/>
      <c r="I109" s="154"/>
    </row>
    <row r="110" spans="1:9" ht="6.75" customHeight="1" x14ac:dyDescent="0.3">
      <c r="A110" s="133"/>
      <c r="B110" s="149"/>
      <c r="C110" s="150"/>
      <c r="I110" s="138"/>
    </row>
    <row r="111" spans="1:9" ht="12.75" customHeight="1" x14ac:dyDescent="0.25">
      <c r="A111" s="139"/>
      <c r="B111" s="140" t="s">
        <v>584</v>
      </c>
      <c r="C111" s="151" t="s">
        <v>279</v>
      </c>
      <c r="D111" s="142"/>
      <c r="E111" s="152"/>
      <c r="F111" s="148"/>
      <c r="G111" s="140"/>
      <c r="H111" s="144">
        <f>SUM(F112:F113)</f>
        <v>0</v>
      </c>
      <c r="I111" s="145"/>
    </row>
    <row r="112" spans="1:9" x14ac:dyDescent="0.25">
      <c r="A112" s="139"/>
      <c r="B112" s="140"/>
      <c r="C112" s="188" t="s">
        <v>284</v>
      </c>
      <c r="D112" s="167"/>
      <c r="E112" s="167"/>
      <c r="F112" s="148">
        <f>'2-Bilan-Balans'!G184+'2-Bilan-Balans'!G185</f>
        <v>0</v>
      </c>
      <c r="G112" s="12"/>
      <c r="H112" s="153"/>
      <c r="I112" s="154"/>
    </row>
    <row r="113" spans="1:9" x14ac:dyDescent="0.25">
      <c r="A113" s="139"/>
      <c r="B113" s="140"/>
      <c r="C113" s="188" t="s">
        <v>594</v>
      </c>
      <c r="D113" s="167"/>
      <c r="E113" s="167"/>
      <c r="F113" s="148">
        <f>+'2-Bilan-Balans'!G186+'2-Bilan-Balans'!G187</f>
        <v>0</v>
      </c>
      <c r="G113" s="12"/>
      <c r="H113" s="153"/>
      <c r="I113" s="154"/>
    </row>
    <row r="114" spans="1:9" x14ac:dyDescent="0.25">
      <c r="A114" s="139"/>
      <c r="B114" s="140"/>
      <c r="C114" s="195"/>
      <c r="D114" s="167"/>
      <c r="E114" s="167"/>
      <c r="F114" s="148"/>
      <c r="G114" s="12"/>
      <c r="H114" s="153"/>
      <c r="I114" s="154"/>
    </row>
    <row r="115" spans="1:9" s="162" customFormat="1" ht="15.6" x14ac:dyDescent="0.3">
      <c r="A115" s="560" t="s">
        <v>622</v>
      </c>
      <c r="B115" s="561"/>
      <c r="C115" s="562"/>
      <c r="D115" s="157"/>
      <c r="E115" s="158"/>
      <c r="F115" s="159"/>
      <c r="G115" s="159"/>
      <c r="H115" s="180">
        <f>SUM(H88:H113)</f>
        <v>0</v>
      </c>
      <c r="I115" s="181"/>
    </row>
    <row r="116" spans="1:9" s="187" customFormat="1" ht="29.25" customHeight="1" x14ac:dyDescent="0.25">
      <c r="A116" s="573" t="s">
        <v>577</v>
      </c>
      <c r="B116" s="574"/>
      <c r="C116" s="575"/>
      <c r="D116" s="197"/>
      <c r="E116" s="198"/>
      <c r="F116" s="199"/>
      <c r="G116" s="199"/>
      <c r="H116" s="200">
        <f>+H74+H84+H115</f>
        <v>0</v>
      </c>
      <c r="I116" s="201"/>
    </row>
    <row r="117" spans="1:9" s="187" customFormat="1" ht="15.6" x14ac:dyDescent="0.25">
      <c r="A117" s="202"/>
      <c r="B117" s="571" t="s">
        <v>306</v>
      </c>
      <c r="C117" s="572"/>
      <c r="D117" s="203"/>
      <c r="E117" s="204"/>
      <c r="F117" s="205"/>
      <c r="G117" s="205"/>
      <c r="H117" s="206">
        <f>IF(H57-H116&gt;=0,ROUND(H57-H116,2),)</f>
        <v>0</v>
      </c>
      <c r="I117" s="207"/>
    </row>
    <row r="118" spans="1:9" s="187" customFormat="1" ht="15.6" x14ac:dyDescent="0.25">
      <c r="A118" s="208"/>
      <c r="B118" s="209"/>
      <c r="C118" s="210"/>
      <c r="D118" s="211"/>
      <c r="E118" s="212"/>
      <c r="F118" s="213"/>
      <c r="G118" s="213"/>
      <c r="H118" s="206">
        <f>SUM(H116:H117)</f>
        <v>0</v>
      </c>
      <c r="I118" s="214"/>
    </row>
    <row r="119" spans="1:9" ht="12.75" customHeight="1" x14ac:dyDescent="0.25">
      <c r="C119" s="156"/>
      <c r="D119" s="147"/>
      <c r="E119" s="147"/>
      <c r="F119" s="148"/>
      <c r="G119" s="148"/>
      <c r="H119" s="153"/>
      <c r="I119" s="153"/>
    </row>
    <row r="120" spans="1:9" ht="12.75" customHeight="1" x14ac:dyDescent="0.25">
      <c r="C120" s="156"/>
      <c r="D120" s="147"/>
      <c r="E120" s="147"/>
      <c r="F120" s="148"/>
      <c r="G120" s="148"/>
      <c r="H120" s="153"/>
      <c r="I120" s="153"/>
    </row>
    <row r="121" spans="1:9" ht="12.75" customHeight="1" x14ac:dyDescent="0.25">
      <c r="C121" s="156"/>
      <c r="D121" s="147"/>
      <c r="E121" s="147"/>
      <c r="F121" s="148"/>
      <c r="G121" s="148"/>
      <c r="H121" s="153"/>
      <c r="I121" s="153"/>
    </row>
    <row r="122" spans="1:9" ht="12.75" customHeight="1" x14ac:dyDescent="0.25">
      <c r="C122" s="156"/>
      <c r="D122" s="147"/>
      <c r="E122" s="147"/>
      <c r="F122" s="148"/>
      <c r="G122" s="148"/>
      <c r="H122" s="153"/>
      <c r="I122" s="153"/>
    </row>
    <row r="123" spans="1:9" ht="12.75" customHeight="1" x14ac:dyDescent="0.25">
      <c r="C123" s="156"/>
      <c r="D123" s="147"/>
      <c r="E123" s="147"/>
      <c r="F123" s="148"/>
      <c r="G123" s="148"/>
      <c r="H123" s="153"/>
      <c r="I123" s="153"/>
    </row>
    <row r="124" spans="1:9" ht="12.75" customHeight="1" x14ac:dyDescent="0.25">
      <c r="C124" s="156"/>
      <c r="D124" s="147"/>
      <c r="E124" s="147"/>
      <c r="F124" s="148"/>
      <c r="G124" s="148"/>
      <c r="H124" s="153"/>
      <c r="I124" s="153"/>
    </row>
    <row r="125" spans="1:9" ht="12.75" customHeight="1" x14ac:dyDescent="0.25">
      <c r="C125" s="156"/>
      <c r="D125" s="147"/>
      <c r="E125" s="147"/>
      <c r="F125" s="148"/>
      <c r="G125" s="148"/>
      <c r="H125" s="153"/>
      <c r="I125" s="153"/>
    </row>
    <row r="126" spans="1:9" ht="12.75" customHeight="1" x14ac:dyDescent="0.25">
      <c r="C126" s="156"/>
      <c r="D126" s="147"/>
      <c r="E126" s="147"/>
      <c r="F126" s="148"/>
      <c r="G126" s="148"/>
      <c r="H126" s="153"/>
      <c r="I126" s="153"/>
    </row>
    <row r="127" spans="1:9" ht="12.75" customHeight="1" x14ac:dyDescent="0.25">
      <c r="C127" s="156"/>
      <c r="D127" s="147"/>
      <c r="E127" s="147"/>
      <c r="F127" s="148"/>
      <c r="G127" s="148"/>
      <c r="H127" s="153"/>
      <c r="I127" s="153"/>
    </row>
  </sheetData>
  <sheetProtection password="CB75" sheet="1" objects="1" scenarios="1"/>
  <mergeCells count="17">
    <mergeCell ref="A1:C3"/>
    <mergeCell ref="E1:I2"/>
    <mergeCell ref="A60:C62"/>
    <mergeCell ref="E60:I61"/>
    <mergeCell ref="A29:C29"/>
    <mergeCell ref="D5:I5"/>
    <mergeCell ref="A5:C5"/>
    <mergeCell ref="A56:C56"/>
    <mergeCell ref="B58:C58"/>
    <mergeCell ref="A57:C57"/>
    <mergeCell ref="B117:C117"/>
    <mergeCell ref="A115:C115"/>
    <mergeCell ref="A116:C116"/>
    <mergeCell ref="A84:C84"/>
    <mergeCell ref="D64:I64"/>
    <mergeCell ref="A64:C64"/>
    <mergeCell ref="A74:C74"/>
  </mergeCells>
  <phoneticPr fontId="21" type="noConversion"/>
  <conditionalFormatting sqref="H117 H58">
    <cfRule type="cellIs" dxfId="0" priority="1" stopIfTrue="1" operator="greaterThan">
      <formula>0</formula>
    </cfRule>
  </conditionalFormatting>
  <printOptions horizontalCentered="1"/>
  <pageMargins left="0" right="0" top="0.98425196850393704" bottom="0.39370078740157483" header="0.39370078740157483" footer="0.39370078740157483"/>
  <pageSetup paperSize="9" scale="90" orientation="portrait" r:id="rId1"/>
  <headerFooter alignWithMargins="0">
    <oddFooter>Page &amp;P</oddFooter>
  </headerFooter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8"/>
  <sheetViews>
    <sheetView showGridLines="0" view="pageBreakPreview" zoomScaleNormal="100" zoomScaleSheetLayoutView="100" workbookViewId="0">
      <selection activeCell="I1" sqref="I1"/>
    </sheetView>
  </sheetViews>
  <sheetFormatPr baseColWidth="10" defaultColWidth="10.33203125" defaultRowHeight="13.8" x14ac:dyDescent="0.3"/>
  <cols>
    <col min="1" max="1" width="4.109375" style="131" bestFit="1" customWidth="1"/>
    <col min="2" max="2" width="2.6640625" style="131" customWidth="1"/>
    <col min="3" max="3" width="3.44140625" style="131" customWidth="1"/>
    <col min="4" max="4" width="46.33203125" style="131" customWidth="1"/>
    <col min="5" max="5" width="6.5546875" style="220" bestFit="1" customWidth="1"/>
    <col min="6" max="8" width="12.6640625" style="262" customWidth="1"/>
    <col min="9" max="16384" width="10.33203125" style="131"/>
  </cols>
  <sheetData>
    <row r="1" spans="1:9" s="134" customFormat="1" ht="15" customHeight="1" x14ac:dyDescent="0.25">
      <c r="A1" s="569">
        <f>'1-Don. générales-Algemene geg.'!$C$10</f>
        <v>0</v>
      </c>
      <c r="B1" s="569"/>
      <c r="C1" s="569"/>
      <c r="D1" s="569"/>
      <c r="F1" s="568" t="str">
        <f>"COMPTE DE GESTION "&amp;'1-Don. générales-Algemene geg.'!$D$4</f>
        <v>COMPTE DE GESTION N</v>
      </c>
      <c r="G1" s="568"/>
      <c r="H1" s="568"/>
      <c r="I1" s="280"/>
    </row>
    <row r="2" spans="1:9" s="134" customFormat="1" ht="15" customHeight="1" x14ac:dyDescent="0.25">
      <c r="A2" s="569"/>
      <c r="B2" s="569"/>
      <c r="C2" s="569"/>
      <c r="D2" s="569"/>
      <c r="E2" s="136"/>
      <c r="H2" s="137"/>
      <c r="I2" s="137"/>
    </row>
    <row r="3" spans="1:9" s="134" customFormat="1" ht="15" customHeight="1" x14ac:dyDescent="0.25">
      <c r="A3" s="569"/>
      <c r="B3" s="569"/>
      <c r="C3" s="569"/>
      <c r="D3" s="569"/>
      <c r="E3" s="136"/>
      <c r="H3" s="137"/>
      <c r="I3" s="137"/>
    </row>
    <row r="4" spans="1:9" s="134" customFormat="1" ht="15" customHeight="1" x14ac:dyDescent="0.25">
      <c r="D4" s="136"/>
      <c r="E4" s="136"/>
      <c r="H4" s="137"/>
      <c r="I4" s="137"/>
    </row>
    <row r="5" spans="1:9" s="217" customFormat="1" ht="27.6" x14ac:dyDescent="0.25">
      <c r="E5" s="218" t="s">
        <v>219</v>
      </c>
      <c r="F5" s="219" t="s">
        <v>435</v>
      </c>
      <c r="G5" s="219" t="s">
        <v>436</v>
      </c>
      <c r="H5" s="1" t="s">
        <v>437</v>
      </c>
    </row>
    <row r="6" spans="1:9" x14ac:dyDescent="0.3">
      <c r="F6" s="19"/>
      <c r="G6" s="19"/>
      <c r="H6" s="19"/>
    </row>
    <row r="7" spans="1:9" x14ac:dyDescent="0.3">
      <c r="A7" s="221" t="s">
        <v>596</v>
      </c>
      <c r="B7" s="222" t="s">
        <v>403</v>
      </c>
      <c r="E7" s="223" t="s">
        <v>221</v>
      </c>
      <c r="F7" s="224">
        <f>SUM(F8:F13)</f>
        <v>0</v>
      </c>
      <c r="G7" s="21">
        <f>SUM(G8:G13)</f>
        <v>0</v>
      </c>
      <c r="H7" s="225">
        <f t="shared" ref="H7:H13" si="0">SUM(F7:G7)</f>
        <v>0</v>
      </c>
    </row>
    <row r="8" spans="1:9" x14ac:dyDescent="0.3">
      <c r="B8" s="131" t="s">
        <v>240</v>
      </c>
      <c r="C8" s="131" t="s">
        <v>919</v>
      </c>
      <c r="E8" s="226">
        <v>700</v>
      </c>
      <c r="F8" s="20">
        <f>'4-Cpt de Gest.-Beheersrekening'!E228</f>
        <v>0</v>
      </c>
      <c r="G8" s="20">
        <f>'4-Cpt de Gest.-Beheersrekening'!F228</f>
        <v>0</v>
      </c>
      <c r="H8" s="227">
        <f t="shared" si="0"/>
        <v>0</v>
      </c>
    </row>
    <row r="9" spans="1:9" x14ac:dyDescent="0.3">
      <c r="C9" s="131" t="s">
        <v>920</v>
      </c>
      <c r="E9" s="226">
        <v>700</v>
      </c>
      <c r="F9" s="20">
        <f>'4-Cpt de Gest.-Beheersrekening'!E229-'4-Cpt de Gest.-Beheersrekening'!G275</f>
        <v>0</v>
      </c>
      <c r="G9" s="20">
        <f>'4-Cpt de Gest.-Beheersrekening'!F229-'4-Cpt de Gest.-Beheersrekening'!H275</f>
        <v>0</v>
      </c>
      <c r="H9" s="227">
        <f t="shared" si="0"/>
        <v>0</v>
      </c>
    </row>
    <row r="10" spans="1:9" x14ac:dyDescent="0.3">
      <c r="B10" s="131" t="s">
        <v>241</v>
      </c>
      <c r="C10" s="131" t="s">
        <v>921</v>
      </c>
      <c r="E10" s="226">
        <v>701</v>
      </c>
      <c r="F10" s="20">
        <f>'4-Cpt de Gest.-Beheersrekening'!E230+'4-Cpt de Gest.-Beheersrekening'!E231+'4-Cpt de Gest.-Beheersrekening'!E232</f>
        <v>0</v>
      </c>
      <c r="G10" s="20">
        <f>'4-Cpt de Gest.-Beheersrekening'!F230+'4-Cpt de Gest.-Beheersrekening'!F231+'4-Cpt de Gest.-Beheersrekening'!F232</f>
        <v>0</v>
      </c>
      <c r="H10" s="227">
        <f t="shared" si="0"/>
        <v>0</v>
      </c>
    </row>
    <row r="11" spans="1:9" x14ac:dyDescent="0.3">
      <c r="B11" s="131" t="s">
        <v>242</v>
      </c>
      <c r="C11" s="131" t="s">
        <v>404</v>
      </c>
      <c r="E11" s="226">
        <v>702</v>
      </c>
      <c r="F11" s="20">
        <f>+'4-Cpt de Gest.-Beheersrekening'!E233+'4-Cpt de Gest.-Beheersrekening'!E234</f>
        <v>0</v>
      </c>
      <c r="G11" s="20">
        <f>+'4-Cpt de Gest.-Beheersrekening'!F233+'4-Cpt de Gest.-Beheersrekening'!F234</f>
        <v>0</v>
      </c>
      <c r="H11" s="227">
        <f t="shared" si="0"/>
        <v>0</v>
      </c>
    </row>
    <row r="12" spans="1:9" x14ac:dyDescent="0.3">
      <c r="B12" s="131" t="s">
        <v>243</v>
      </c>
      <c r="C12" s="131" t="s">
        <v>841</v>
      </c>
      <c r="E12" s="226">
        <v>73</v>
      </c>
      <c r="F12" s="20">
        <f>+'4-Cpt de Gest.-Beheersrekening'!E239</f>
        <v>0</v>
      </c>
      <c r="G12" s="20">
        <f>+'4-Cpt de Gest.-Beheersrekening'!F239</f>
        <v>0</v>
      </c>
      <c r="H12" s="227">
        <f t="shared" si="0"/>
        <v>0</v>
      </c>
    </row>
    <row r="13" spans="1:9" x14ac:dyDescent="0.3">
      <c r="B13" s="131" t="s">
        <v>224</v>
      </c>
      <c r="C13" s="131" t="s">
        <v>842</v>
      </c>
      <c r="E13" s="228">
        <v>74</v>
      </c>
      <c r="F13" s="229">
        <f>+'4-Cpt de Gest.-Beheersrekening'!E241</f>
        <v>0</v>
      </c>
      <c r="G13" s="229">
        <f>+'4-Cpt de Gest.-Beheersrekening'!F241</f>
        <v>0</v>
      </c>
      <c r="H13" s="230">
        <f t="shared" si="0"/>
        <v>0</v>
      </c>
    </row>
    <row r="14" spans="1:9" x14ac:dyDescent="0.3">
      <c r="F14" s="19"/>
      <c r="G14" s="19"/>
      <c r="H14" s="19"/>
    </row>
    <row r="15" spans="1:9" x14ac:dyDescent="0.3">
      <c r="A15" s="221" t="s">
        <v>233</v>
      </c>
      <c r="B15" s="222" t="s">
        <v>405</v>
      </c>
      <c r="E15" s="223" t="s">
        <v>597</v>
      </c>
      <c r="F15" s="21">
        <f>-(F16+F28+F37+F40+F45+F47)</f>
        <v>0</v>
      </c>
      <c r="G15" s="21">
        <f>-(G16+G28+G37+G40+G45+G47)</f>
        <v>0</v>
      </c>
      <c r="H15" s="21">
        <f>SUM(F15:G15)</f>
        <v>0</v>
      </c>
    </row>
    <row r="16" spans="1:9" x14ac:dyDescent="0.3">
      <c r="B16" s="131" t="s">
        <v>241</v>
      </c>
      <c r="C16" s="131" t="s">
        <v>43</v>
      </c>
      <c r="E16" s="231">
        <v>61</v>
      </c>
      <c r="F16" s="232">
        <f>SUM(F17:F26)</f>
        <v>0</v>
      </c>
      <c r="G16" s="232">
        <f>SUM(G17:G26)</f>
        <v>0</v>
      </c>
      <c r="H16" s="232">
        <f>SUM(F16:G16)</f>
        <v>0</v>
      </c>
    </row>
    <row r="17" spans="1:8" x14ac:dyDescent="0.3">
      <c r="A17" s="131" t="s">
        <v>215</v>
      </c>
      <c r="C17" s="233" t="s">
        <v>598</v>
      </c>
      <c r="D17" s="131" t="s">
        <v>406</v>
      </c>
      <c r="E17" s="226">
        <v>610</v>
      </c>
      <c r="F17" s="20">
        <f>+'4-Cpt de Gest.-Beheersrekening'!E9</f>
        <v>0</v>
      </c>
      <c r="G17" s="20">
        <f>+'4-Cpt de Gest.-Beheersrekening'!F9</f>
        <v>0</v>
      </c>
      <c r="H17" s="227">
        <f t="shared" ref="H17:H22" si="1">SUM(F17:G17)</f>
        <v>0</v>
      </c>
    </row>
    <row r="18" spans="1:8" x14ac:dyDescent="0.3">
      <c r="C18" s="233" t="s">
        <v>599</v>
      </c>
      <c r="D18" s="131" t="s">
        <v>407</v>
      </c>
      <c r="E18" s="226">
        <v>611</v>
      </c>
      <c r="F18" s="20">
        <f>+'4-Cpt de Gest.-Beheersrekening'!E18</f>
        <v>0</v>
      </c>
      <c r="G18" s="20">
        <f>+'4-Cpt de Gest.-Beheersrekening'!F18</f>
        <v>0</v>
      </c>
      <c r="H18" s="227">
        <f t="shared" si="1"/>
        <v>0</v>
      </c>
    </row>
    <row r="19" spans="1:8" x14ac:dyDescent="0.3">
      <c r="C19" s="233" t="s">
        <v>600</v>
      </c>
      <c r="D19" s="131" t="s">
        <v>408</v>
      </c>
      <c r="E19" s="226">
        <v>612</v>
      </c>
      <c r="F19" s="20">
        <f>+'4-Cpt de Gest.-Beheersrekening'!E29</f>
        <v>0</v>
      </c>
      <c r="G19" s="20">
        <f>+'4-Cpt de Gest.-Beheersrekening'!F29</f>
        <v>0</v>
      </c>
      <c r="H19" s="227">
        <f t="shared" si="1"/>
        <v>0</v>
      </c>
    </row>
    <row r="20" spans="1:8" x14ac:dyDescent="0.3">
      <c r="C20" s="233" t="s">
        <v>601</v>
      </c>
      <c r="D20" s="131" t="s">
        <v>409</v>
      </c>
      <c r="E20" s="226">
        <v>613</v>
      </c>
      <c r="F20" s="20">
        <f>+'4-Cpt de Gest.-Beheersrekening'!E38</f>
        <v>0</v>
      </c>
      <c r="G20" s="20">
        <f>+'4-Cpt de Gest.-Beheersrekening'!F38</f>
        <v>0</v>
      </c>
      <c r="H20" s="227">
        <f t="shared" si="1"/>
        <v>0</v>
      </c>
    </row>
    <row r="21" spans="1:8" x14ac:dyDescent="0.3">
      <c r="C21" s="233" t="s">
        <v>625</v>
      </c>
      <c r="D21" s="131" t="s">
        <v>410</v>
      </c>
      <c r="E21" s="226">
        <v>614</v>
      </c>
      <c r="F21" s="20">
        <f>+'4-Cpt de Gest.-Beheersrekening'!E46</f>
        <v>0</v>
      </c>
      <c r="G21" s="20">
        <f>+'4-Cpt de Gest.-Beheersrekening'!F46</f>
        <v>0</v>
      </c>
      <c r="H21" s="227">
        <f t="shared" si="1"/>
        <v>0</v>
      </c>
    </row>
    <row r="22" spans="1:8" x14ac:dyDescent="0.3">
      <c r="C22" s="233" t="s">
        <v>626</v>
      </c>
      <c r="D22" s="131" t="s">
        <v>411</v>
      </c>
      <c r="E22" s="226">
        <v>615</v>
      </c>
      <c r="F22" s="20">
        <f>+'4-Cpt de Gest.-Beheersrekening'!E56</f>
        <v>0</v>
      </c>
      <c r="G22" s="20">
        <f>+'4-Cpt de Gest.-Beheersrekening'!F56</f>
        <v>0</v>
      </c>
      <c r="H22" s="227">
        <f t="shared" si="1"/>
        <v>0</v>
      </c>
    </row>
    <row r="23" spans="1:8" ht="27.6" x14ac:dyDescent="0.3">
      <c r="C23" s="234" t="s">
        <v>627</v>
      </c>
      <c r="D23" s="235" t="s">
        <v>412</v>
      </c>
      <c r="E23" s="220">
        <v>616</v>
      </c>
      <c r="F23" s="20">
        <f>+'4-Cpt de Gest.-Beheersrekening'!E63</f>
        <v>0</v>
      </c>
      <c r="G23" s="20">
        <f>+'4-Cpt de Gest.-Beheersrekening'!F63</f>
        <v>0</v>
      </c>
      <c r="H23" s="227">
        <f>SUM(F23:G23)</f>
        <v>0</v>
      </c>
    </row>
    <row r="24" spans="1:8" ht="27.6" x14ac:dyDescent="0.3">
      <c r="C24" s="234" t="s">
        <v>595</v>
      </c>
      <c r="D24" s="235" t="s">
        <v>413</v>
      </c>
      <c r="E24" s="220">
        <v>617</v>
      </c>
      <c r="F24" s="20">
        <f>+'4-Cpt de Gest.-Beheersrekening'!E113</f>
        <v>0</v>
      </c>
      <c r="G24" s="20">
        <f>+'4-Cpt de Gest.-Beheersrekening'!F113</f>
        <v>0</v>
      </c>
      <c r="H24" s="227">
        <f>SUM(F24:G24)</f>
        <v>0</v>
      </c>
    </row>
    <row r="25" spans="1:8" x14ac:dyDescent="0.3">
      <c r="C25" s="233" t="s">
        <v>628</v>
      </c>
      <c r="D25" s="131" t="s">
        <v>414</v>
      </c>
      <c r="E25" s="226">
        <v>618</v>
      </c>
      <c r="F25" s="20">
        <f>+'4-Cpt de Gest.-Beheersrekening'!E117</f>
        <v>0</v>
      </c>
      <c r="G25" s="20">
        <f>+'4-Cpt de Gest.-Beheersrekening'!F117</f>
        <v>0</v>
      </c>
      <c r="H25" s="236">
        <f>SUM(F25:G25)</f>
        <v>0</v>
      </c>
    </row>
    <row r="26" spans="1:8" s="497" customFormat="1" x14ac:dyDescent="0.3">
      <c r="C26" s="233" t="s">
        <v>894</v>
      </c>
      <c r="D26" s="497" t="s">
        <v>895</v>
      </c>
      <c r="E26" s="237">
        <v>619</v>
      </c>
      <c r="F26" s="227">
        <f>'4-Cpt de Gest.-Beheersrekening'!E120</f>
        <v>0</v>
      </c>
      <c r="G26" s="227">
        <f>'4-Cpt de Gest.-Beheersrekening'!F120</f>
        <v>0</v>
      </c>
      <c r="H26" s="236">
        <f>SUM(F26:G26)</f>
        <v>0</v>
      </c>
    </row>
    <row r="27" spans="1:8" x14ac:dyDescent="0.3">
      <c r="E27" s="237"/>
      <c r="F27" s="238"/>
      <c r="G27" s="239"/>
      <c r="H27" s="230"/>
    </row>
    <row r="28" spans="1:8" x14ac:dyDescent="0.3">
      <c r="B28" s="131" t="s">
        <v>223</v>
      </c>
      <c r="C28" s="131" t="s">
        <v>123</v>
      </c>
      <c r="E28" s="231">
        <v>62</v>
      </c>
      <c r="F28" s="232">
        <f>SUM(F29:F35)</f>
        <v>0</v>
      </c>
      <c r="G28" s="232">
        <f>SUM(G29:G35)</f>
        <v>0</v>
      </c>
      <c r="H28" s="232">
        <f t="shared" ref="H28:H35" si="2">SUM(F28:G28)</f>
        <v>0</v>
      </c>
    </row>
    <row r="29" spans="1:8" x14ac:dyDescent="0.3">
      <c r="C29" s="131">
        <v>1</v>
      </c>
      <c r="D29" s="131" t="s">
        <v>415</v>
      </c>
      <c r="E29" s="226">
        <v>620</v>
      </c>
      <c r="F29" s="227">
        <f>+'4-Cpt de Gest.-Beheersrekening'!E133+'4-Cpt de Gest.-Beheersrekening'!E138+'4-Cpt de Gest.-Beheersrekening'!E142+'4-Cpt de Gest.-Beheersrekening'!E147</f>
        <v>0</v>
      </c>
      <c r="G29" s="227">
        <f>+'4-Cpt de Gest.-Beheersrekening'!F133+'4-Cpt de Gest.-Beheersrekening'!F138+'4-Cpt de Gest.-Beheersrekening'!F142+'4-Cpt de Gest.-Beheersrekening'!F147</f>
        <v>0</v>
      </c>
      <c r="H29" s="227">
        <f t="shared" si="2"/>
        <v>0</v>
      </c>
    </row>
    <row r="30" spans="1:8" x14ac:dyDescent="0.3">
      <c r="C30" s="131">
        <v>2</v>
      </c>
      <c r="D30" s="131" t="s">
        <v>125</v>
      </c>
      <c r="E30" s="226">
        <v>621</v>
      </c>
      <c r="F30" s="227">
        <f>+'4-Cpt de Gest.-Beheersrekening'!E150</f>
        <v>0</v>
      </c>
      <c r="G30" s="227">
        <f>+'4-Cpt de Gest.-Beheersrekening'!F150</f>
        <v>0</v>
      </c>
      <c r="H30" s="227">
        <f t="shared" si="2"/>
        <v>0</v>
      </c>
    </row>
    <row r="31" spans="1:8" x14ac:dyDescent="0.3">
      <c r="C31" s="131">
        <v>3</v>
      </c>
      <c r="D31" s="131" t="s">
        <v>416</v>
      </c>
      <c r="E31" s="226">
        <v>622</v>
      </c>
      <c r="F31" s="227">
        <f>+'4-Cpt de Gest.-Beheersrekening'!E153</f>
        <v>0</v>
      </c>
      <c r="G31" s="227">
        <f>+'4-Cpt de Gest.-Beheersrekening'!F153</f>
        <v>0</v>
      </c>
      <c r="H31" s="227">
        <f t="shared" si="2"/>
        <v>0</v>
      </c>
    </row>
    <row r="32" spans="1:8" x14ac:dyDescent="0.3">
      <c r="C32" s="131">
        <v>4</v>
      </c>
      <c r="D32" s="131" t="s">
        <v>109</v>
      </c>
      <c r="E32" s="226">
        <v>623</v>
      </c>
      <c r="F32" s="227">
        <f>+'4-Cpt de Gest.-Beheersrekening'!E157</f>
        <v>0</v>
      </c>
      <c r="G32" s="227">
        <f>+'4-Cpt de Gest.-Beheersrekening'!F157</f>
        <v>0</v>
      </c>
      <c r="H32" s="227">
        <f t="shared" si="2"/>
        <v>0</v>
      </c>
    </row>
    <row r="33" spans="2:8" x14ac:dyDescent="0.3">
      <c r="C33" s="131">
        <v>5</v>
      </c>
      <c r="D33" s="131" t="s">
        <v>111</v>
      </c>
      <c r="E33" s="226">
        <v>624</v>
      </c>
      <c r="F33" s="227">
        <f>+'4-Cpt de Gest.-Beheersrekening'!E170</f>
        <v>0</v>
      </c>
      <c r="G33" s="227">
        <f>+'4-Cpt de Gest.-Beheersrekening'!F170</f>
        <v>0</v>
      </c>
      <c r="H33" s="227">
        <f t="shared" si="2"/>
        <v>0</v>
      </c>
    </row>
    <row r="34" spans="2:8" x14ac:dyDescent="0.3">
      <c r="C34" s="131">
        <v>6</v>
      </c>
      <c r="D34" s="131" t="s">
        <v>417</v>
      </c>
      <c r="E34" s="226">
        <v>625</v>
      </c>
      <c r="F34" s="227">
        <f>+'4-Cpt de Gest.-Beheersrekening'!E173</f>
        <v>0</v>
      </c>
      <c r="G34" s="227">
        <f>+'4-Cpt de Gest.-Beheersrekening'!F173</f>
        <v>0</v>
      </c>
      <c r="H34" s="227">
        <f t="shared" si="2"/>
        <v>0</v>
      </c>
    </row>
    <row r="35" spans="2:8" x14ac:dyDescent="0.3">
      <c r="C35" s="131">
        <v>7</v>
      </c>
      <c r="D35" s="131" t="s">
        <v>151</v>
      </c>
      <c r="E35" s="226">
        <v>626</v>
      </c>
      <c r="F35" s="227">
        <f>+'4-Cpt de Gest.-Beheersrekening'!E177</f>
        <v>0</v>
      </c>
      <c r="G35" s="227">
        <f>+'4-Cpt de Gest.-Beheersrekening'!F177</f>
        <v>0</v>
      </c>
      <c r="H35" s="236">
        <f t="shared" si="2"/>
        <v>0</v>
      </c>
    </row>
    <row r="36" spans="2:8" x14ac:dyDescent="0.3">
      <c r="E36" s="237"/>
      <c r="F36" s="238"/>
      <c r="G36" s="239"/>
      <c r="H36" s="230"/>
    </row>
    <row r="37" spans="2:8" ht="12.75" customHeight="1" x14ac:dyDescent="0.3">
      <c r="B37" s="131" t="s">
        <v>243</v>
      </c>
      <c r="C37" s="581" t="s">
        <v>418</v>
      </c>
      <c r="D37" s="582"/>
      <c r="E37" s="580">
        <v>630</v>
      </c>
      <c r="F37" s="579">
        <f>+'4-Cpt de Gest.-Beheersrekening'!E184+'4-Cpt de Gest.-Beheersrekening'!E185+'4-Cpt de Gest.-Beheersrekening'!E186+'4-Cpt de Gest.-Beheersrekening'!E187+'4-Cpt de Gest.-Beheersrekening'!E188</f>
        <v>0</v>
      </c>
      <c r="G37" s="579">
        <f>+'4-Cpt de Gest.-Beheersrekening'!F184+'4-Cpt de Gest.-Beheersrekening'!F185+'4-Cpt de Gest.-Beheersrekening'!F186+'4-Cpt de Gest.-Beheersrekening'!F187+'4-Cpt de Gest.-Beheersrekening'!F188</f>
        <v>0</v>
      </c>
      <c r="H37" s="578">
        <f>SUM(F37:G38)</f>
        <v>0</v>
      </c>
    </row>
    <row r="38" spans="2:8" ht="12.75" customHeight="1" x14ac:dyDescent="0.3">
      <c r="C38" s="582"/>
      <c r="D38" s="582"/>
      <c r="E38" s="580"/>
      <c r="F38" s="579"/>
      <c r="G38" s="579"/>
      <c r="H38" s="579"/>
    </row>
    <row r="39" spans="2:8" x14ac:dyDescent="0.3">
      <c r="E39" s="237"/>
      <c r="F39" s="238"/>
      <c r="G39" s="239"/>
      <c r="H39" s="230"/>
    </row>
    <row r="40" spans="2:8" x14ac:dyDescent="0.3">
      <c r="B40" s="131" t="s">
        <v>235</v>
      </c>
      <c r="C40" s="131" t="s">
        <v>651</v>
      </c>
      <c r="E40" s="231" t="s">
        <v>629</v>
      </c>
      <c r="F40" s="232">
        <f>SUM(F41:F43)</f>
        <v>0</v>
      </c>
      <c r="G40" s="232">
        <f>SUM(G41:G43)</f>
        <v>0</v>
      </c>
      <c r="H40" s="232">
        <f>SUM(F40:G40)</f>
        <v>0</v>
      </c>
    </row>
    <row r="41" spans="2:8" x14ac:dyDescent="0.3">
      <c r="C41" s="131">
        <v>1</v>
      </c>
      <c r="D41" s="131" t="s">
        <v>652</v>
      </c>
      <c r="E41" s="226">
        <v>635</v>
      </c>
      <c r="F41" s="236">
        <f>+'4-Cpt de Gest.-Beheersrekening'!E189+'4-Cpt de Gest.-Beheersrekening'!E190</f>
        <v>0</v>
      </c>
      <c r="G41" s="236">
        <f>+'4-Cpt de Gest.-Beheersrekening'!F189+'4-Cpt de Gest.-Beheersrekening'!F190</f>
        <v>0</v>
      </c>
      <c r="H41" s="240">
        <f>SUM(F41:G41)</f>
        <v>0</v>
      </c>
    </row>
    <row r="42" spans="2:8" x14ac:dyDescent="0.3">
      <c r="C42" s="131">
        <v>2</v>
      </c>
      <c r="D42" s="131" t="s">
        <v>419</v>
      </c>
      <c r="E42" s="226">
        <v>636</v>
      </c>
      <c r="F42" s="236">
        <f>+'4-Cpt de Gest.-Beheersrekening'!E191+'4-Cpt de Gest.-Beheersrekening'!E192</f>
        <v>0</v>
      </c>
      <c r="G42" s="236">
        <f>+'4-Cpt de Gest.-Beheersrekening'!F191+'4-Cpt de Gest.-Beheersrekening'!F192</f>
        <v>0</v>
      </c>
      <c r="H42" s="227">
        <f>SUM(F42:G42)</f>
        <v>0</v>
      </c>
    </row>
    <row r="43" spans="2:8" x14ac:dyDescent="0.3">
      <c r="C43" s="131">
        <v>3</v>
      </c>
      <c r="D43" s="131" t="s">
        <v>654</v>
      </c>
      <c r="E43" s="226">
        <v>637</v>
      </c>
      <c r="F43" s="236">
        <f>+'4-Cpt de Gest.-Beheersrekening'!E193+'4-Cpt de Gest.-Beheersrekening'!E194</f>
        <v>0</v>
      </c>
      <c r="G43" s="236">
        <f>+'4-Cpt de Gest.-Beheersrekening'!F193+'4-Cpt de Gest.-Beheersrekening'!F194</f>
        <v>0</v>
      </c>
      <c r="H43" s="236">
        <f>SUM(F43:G43)</f>
        <v>0</v>
      </c>
    </row>
    <row r="44" spans="2:8" x14ac:dyDescent="0.3">
      <c r="E44" s="237"/>
      <c r="F44" s="238"/>
      <c r="G44" s="239"/>
      <c r="H44" s="230"/>
    </row>
    <row r="45" spans="2:8" x14ac:dyDescent="0.3">
      <c r="B45" s="131" t="s">
        <v>236</v>
      </c>
      <c r="C45" s="131" t="s">
        <v>817</v>
      </c>
      <c r="E45" s="231" t="s">
        <v>229</v>
      </c>
      <c r="F45" s="241">
        <f>+'4-Cpt de Gest.-Beheersrekening'!E197+'4-Cpt de Gest.-Beheersrekening'!E198+'4-Cpt de Gest.-Beheersrekening'!E199</f>
        <v>0</v>
      </c>
      <c r="G45" s="241">
        <f>+'4-Cpt de Gest.-Beheersrekening'!F197+'4-Cpt de Gest.-Beheersrekening'!F198+'4-Cpt de Gest.-Beheersrekening'!F199</f>
        <v>0</v>
      </c>
      <c r="H45" s="241">
        <f>SUM(F45:G45)</f>
        <v>0</v>
      </c>
    </row>
    <row r="46" spans="2:8" x14ac:dyDescent="0.3">
      <c r="E46" s="237"/>
      <c r="F46" s="238"/>
      <c r="G46" s="239"/>
      <c r="H46" s="230"/>
    </row>
    <row r="47" spans="2:8" x14ac:dyDescent="0.3">
      <c r="B47" s="242" t="s">
        <v>630</v>
      </c>
      <c r="C47" s="576" t="s">
        <v>420</v>
      </c>
      <c r="D47" s="577"/>
      <c r="E47" s="243">
        <v>649</v>
      </c>
      <c r="F47" s="232">
        <f>+'4-Cpt de Gest.-Beheersrekening'!E200</f>
        <v>0</v>
      </c>
      <c r="G47" s="232">
        <f>+'4-Cpt de Gest.-Beheersrekening'!F200</f>
        <v>0</v>
      </c>
      <c r="H47" s="232">
        <f>SUM(F47:G47)</f>
        <v>0</v>
      </c>
    </row>
    <row r="48" spans="2:8" x14ac:dyDescent="0.3">
      <c r="F48" s="19"/>
      <c r="G48" s="19"/>
      <c r="H48" s="19"/>
    </row>
    <row r="49" spans="1:9" x14ac:dyDescent="0.3">
      <c r="A49" s="244" t="s">
        <v>631</v>
      </c>
      <c r="B49" s="245" t="s">
        <v>421</v>
      </c>
      <c r="C49" s="246"/>
      <c r="D49" s="246"/>
      <c r="E49" s="247" t="s">
        <v>632</v>
      </c>
      <c r="F49" s="248"/>
      <c r="G49" s="249"/>
      <c r="H49" s="21">
        <f>IF(H7+H15&gt;=0,H7+H15,)</f>
        <v>0</v>
      </c>
    </row>
    <row r="50" spans="1:9" x14ac:dyDescent="0.3">
      <c r="A50" s="250"/>
      <c r="B50" s="251" t="s">
        <v>422</v>
      </c>
      <c r="C50" s="252"/>
      <c r="D50" s="252"/>
      <c r="E50" s="253" t="s">
        <v>633</v>
      </c>
      <c r="F50" s="254"/>
      <c r="G50" s="255"/>
      <c r="H50" s="21">
        <f>IF(H7+H15&lt;0,H7+H15,)</f>
        <v>0</v>
      </c>
    </row>
    <row r="51" spans="1:9" x14ac:dyDescent="0.3">
      <c r="B51" s="221"/>
      <c r="E51" s="256"/>
      <c r="F51" s="257"/>
      <c r="G51" s="257"/>
      <c r="H51" s="257"/>
    </row>
    <row r="52" spans="1:9" s="134" customFormat="1" ht="15" customHeight="1" x14ac:dyDescent="0.25">
      <c r="A52" s="569">
        <f>'1-Don. générales-Algemene geg.'!$C$10</f>
        <v>0</v>
      </c>
      <c r="B52" s="569"/>
      <c r="C52" s="569"/>
      <c r="D52" s="569"/>
      <c r="F52" s="568" t="str">
        <f>"COMPTE DE GESTION "&amp;'1-Don. générales-Algemene geg.'!$D$4</f>
        <v>COMPTE DE GESTION N</v>
      </c>
      <c r="G52" s="568"/>
      <c r="H52" s="568"/>
      <c r="I52" s="280"/>
    </row>
    <row r="53" spans="1:9" s="134" customFormat="1" ht="15" customHeight="1" x14ac:dyDescent="0.25">
      <c r="A53" s="569"/>
      <c r="B53" s="569"/>
      <c r="C53" s="569"/>
      <c r="D53" s="569"/>
      <c r="E53" s="136"/>
      <c r="H53" s="137"/>
      <c r="I53" s="137"/>
    </row>
    <row r="54" spans="1:9" s="134" customFormat="1" ht="15" customHeight="1" x14ac:dyDescent="0.25">
      <c r="A54" s="569"/>
      <c r="B54" s="569"/>
      <c r="C54" s="569"/>
      <c r="D54" s="569"/>
      <c r="E54" s="136"/>
      <c r="H54" s="137"/>
      <c r="I54" s="137"/>
    </row>
    <row r="55" spans="1:9" s="134" customFormat="1" ht="15" customHeight="1" x14ac:dyDescent="0.25">
      <c r="D55" s="136"/>
      <c r="E55" s="136"/>
      <c r="H55" s="137"/>
      <c r="I55" s="137"/>
    </row>
    <row r="56" spans="1:9" s="217" customFormat="1" ht="27.6" x14ac:dyDescent="0.25">
      <c r="E56" s="218" t="s">
        <v>219</v>
      </c>
      <c r="F56" s="219" t="s">
        <v>435</v>
      </c>
      <c r="G56" s="219" t="s">
        <v>436</v>
      </c>
      <c r="H56" s="1" t="s">
        <v>437</v>
      </c>
    </row>
    <row r="57" spans="1:9" x14ac:dyDescent="0.3">
      <c r="F57" s="19"/>
      <c r="G57" s="19"/>
      <c r="H57" s="19"/>
    </row>
    <row r="58" spans="1:9" x14ac:dyDescent="0.3">
      <c r="A58" s="244" t="s">
        <v>631</v>
      </c>
      <c r="B58" s="245" t="s">
        <v>421</v>
      </c>
      <c r="C58" s="246"/>
      <c r="D58" s="246"/>
      <c r="E58" s="247" t="s">
        <v>632</v>
      </c>
      <c r="F58" s="248"/>
      <c r="G58" s="249"/>
      <c r="H58" s="21">
        <f>+H49</f>
        <v>0</v>
      </c>
    </row>
    <row r="59" spans="1:9" x14ac:dyDescent="0.3">
      <c r="A59" s="250"/>
      <c r="B59" s="251" t="s">
        <v>422</v>
      </c>
      <c r="C59" s="252"/>
      <c r="D59" s="252"/>
      <c r="E59" s="253" t="s">
        <v>633</v>
      </c>
      <c r="F59" s="254"/>
      <c r="G59" s="255"/>
      <c r="H59" s="21">
        <f>+H50</f>
        <v>0</v>
      </c>
    </row>
    <row r="60" spans="1:9" x14ac:dyDescent="0.3">
      <c r="A60" s="258"/>
      <c r="B60" s="259"/>
      <c r="C60" s="259"/>
      <c r="D60" s="258"/>
      <c r="E60" s="260"/>
      <c r="F60" s="261"/>
      <c r="G60" s="261"/>
    </row>
    <row r="61" spans="1:9" x14ac:dyDescent="0.3">
      <c r="A61" s="221" t="s">
        <v>634</v>
      </c>
      <c r="B61" s="221" t="s">
        <v>10</v>
      </c>
      <c r="E61" s="223">
        <v>75</v>
      </c>
      <c r="F61" s="21">
        <f>SUM(F62:F63)</f>
        <v>0</v>
      </c>
      <c r="G61" s="263">
        <f>SUM(G62:G63)</f>
        <v>0</v>
      </c>
      <c r="H61" s="21">
        <f>SUM(F61:G61)</f>
        <v>0</v>
      </c>
    </row>
    <row r="62" spans="1:9" x14ac:dyDescent="0.3">
      <c r="B62" s="131" t="s">
        <v>222</v>
      </c>
      <c r="C62" s="131" t="s">
        <v>423</v>
      </c>
      <c r="E62" s="226">
        <v>751</v>
      </c>
      <c r="F62" s="227">
        <f>'4-Cpt de Gest.-Beheersrekening'!E256+'4-Cpt de Gest.-Beheersrekening'!E257+'4-Cpt de Gest.-Beheersrekening'!E258</f>
        <v>0</v>
      </c>
      <c r="G62" s="227">
        <f>'4-Cpt de Gest.-Beheersrekening'!F256+'4-Cpt de Gest.-Beheersrekening'!F257+'4-Cpt de Gest.-Beheersrekening'!F258</f>
        <v>0</v>
      </c>
      <c r="H62" s="227">
        <f>SUM(F62:G62)</f>
        <v>0</v>
      </c>
    </row>
    <row r="63" spans="1:9" x14ac:dyDescent="0.3">
      <c r="B63" s="131" t="s">
        <v>242</v>
      </c>
      <c r="C63" s="131" t="s">
        <v>424</v>
      </c>
      <c r="E63" s="228" t="s">
        <v>230</v>
      </c>
      <c r="F63" s="227">
        <f>+'4-Cpt de Gest.-Beheersrekening'!E259+'4-Cpt de Gest.-Beheersrekening'!E260+'4-Cpt de Gest.-Beheersrekening'!E261+'4-Cpt de Gest.-Beheersrekening'!E262+'4-Cpt de Gest.-Beheersrekening'!E263</f>
        <v>0</v>
      </c>
      <c r="G63" s="227">
        <f>+'4-Cpt de Gest.-Beheersrekening'!F259+'4-Cpt de Gest.-Beheersrekening'!F260+'4-Cpt de Gest.-Beheersrekening'!F261+'4-Cpt de Gest.-Beheersrekening'!F262+'4-Cpt de Gest.-Beheersrekening'!F263</f>
        <v>0</v>
      </c>
      <c r="H63" s="227">
        <f>SUM(F63:G63)</f>
        <v>0</v>
      </c>
    </row>
    <row r="64" spans="1:9" x14ac:dyDescent="0.3">
      <c r="F64" s="19"/>
      <c r="G64" s="19"/>
      <c r="H64" s="19"/>
    </row>
    <row r="65" spans="1:8" x14ac:dyDescent="0.3">
      <c r="A65" s="221" t="s">
        <v>635</v>
      </c>
      <c r="B65" s="221" t="s">
        <v>822</v>
      </c>
      <c r="E65" s="223">
        <v>65</v>
      </c>
      <c r="F65" s="21">
        <f>-SUM(F66:F68)</f>
        <v>0</v>
      </c>
      <c r="G65" s="263">
        <f>-SUM(G66:G68)</f>
        <v>0</v>
      </c>
      <c r="H65" s="21">
        <f>SUM(F65:G65)</f>
        <v>0</v>
      </c>
    </row>
    <row r="66" spans="1:8" x14ac:dyDescent="0.3">
      <c r="B66" s="131" t="s">
        <v>240</v>
      </c>
      <c r="C66" s="131" t="s">
        <v>425</v>
      </c>
      <c r="E66" s="226">
        <v>650</v>
      </c>
      <c r="F66" s="227">
        <f>+'4-Cpt de Gest.-Beheersrekening'!E203+'4-Cpt de Gest.-Beheersrekening'!E204+'4-Cpt de Gest.-Beheersrekening'!E205+'4-Cpt de Gest.-Beheersrekening'!E206+'4-Cpt de Gest.-Beheersrekening'!E207</f>
        <v>0</v>
      </c>
      <c r="G66" s="227">
        <f>+'4-Cpt de Gest.-Beheersrekening'!F203+'4-Cpt de Gest.-Beheersrekening'!F204+'4-Cpt de Gest.-Beheersrekening'!F205+'4-Cpt de Gest.-Beheersrekening'!F206+'4-Cpt de Gest.-Beheersrekening'!F207</f>
        <v>0</v>
      </c>
      <c r="H66" s="227">
        <f>SUM(F66:G66)</f>
        <v>0</v>
      </c>
    </row>
    <row r="67" spans="1:8" x14ac:dyDescent="0.3">
      <c r="B67" s="131" t="s">
        <v>241</v>
      </c>
      <c r="C67" s="131" t="s">
        <v>426</v>
      </c>
      <c r="E67" s="226">
        <v>651</v>
      </c>
      <c r="F67" s="227">
        <f>+'4-Cpt de Gest.-Beheersrekening'!E208+'4-Cpt de Gest.-Beheersrekening'!E209</f>
        <v>0</v>
      </c>
      <c r="G67" s="227">
        <f>+'4-Cpt de Gest.-Beheersrekening'!F208+'4-Cpt de Gest.-Beheersrekening'!F209</f>
        <v>0</v>
      </c>
      <c r="H67" s="227">
        <f>SUM(F67:G67)</f>
        <v>0</v>
      </c>
    </row>
    <row r="68" spans="1:8" x14ac:dyDescent="0.3">
      <c r="B68" s="131" t="s">
        <v>242</v>
      </c>
      <c r="C68" s="131" t="s">
        <v>427</v>
      </c>
      <c r="E68" s="228" t="s">
        <v>231</v>
      </c>
      <c r="F68" s="227">
        <f>+'4-Cpt de Gest.-Beheersrekening'!E210+'4-Cpt de Gest.-Beheersrekening'!E211+'4-Cpt de Gest.-Beheersrekening'!E212+'4-Cpt de Gest.-Beheersrekening'!E213</f>
        <v>0</v>
      </c>
      <c r="G68" s="227">
        <f>+'4-Cpt de Gest.-Beheersrekening'!F210+'4-Cpt de Gest.-Beheersrekening'!F211+'4-Cpt de Gest.-Beheersrekening'!F212+'4-Cpt de Gest.-Beheersrekening'!F213</f>
        <v>0</v>
      </c>
      <c r="H68" s="227">
        <f>SUM(F68:G68)</f>
        <v>0</v>
      </c>
    </row>
    <row r="69" spans="1:8" x14ac:dyDescent="0.3">
      <c r="F69" s="19"/>
      <c r="G69" s="19"/>
      <c r="H69" s="19"/>
    </row>
    <row r="70" spans="1:8" x14ac:dyDescent="0.3">
      <c r="A70" s="244" t="s">
        <v>636</v>
      </c>
      <c r="B70" s="245" t="s">
        <v>430</v>
      </c>
      <c r="C70" s="246"/>
      <c r="D70" s="246"/>
      <c r="E70" s="247" t="s">
        <v>637</v>
      </c>
      <c r="F70" s="248"/>
      <c r="G70" s="249"/>
      <c r="H70" s="249">
        <f>IF(+H49+H50+H61+H65&gt;=0,+H49+H50+H61+H65,)</f>
        <v>0</v>
      </c>
    </row>
    <row r="71" spans="1:8" x14ac:dyDescent="0.3">
      <c r="A71" s="250"/>
      <c r="B71" s="251" t="s">
        <v>431</v>
      </c>
      <c r="C71" s="252"/>
      <c r="D71" s="252"/>
      <c r="E71" s="253" t="s">
        <v>638</v>
      </c>
      <c r="F71" s="254"/>
      <c r="G71" s="255"/>
      <c r="H71" s="21">
        <f>IF(+H49+H50+H61+H65&lt;0,+H49+H50+H61+H65,)</f>
        <v>0</v>
      </c>
    </row>
    <row r="73" spans="1:8" x14ac:dyDescent="0.3">
      <c r="A73" s="221" t="s">
        <v>639</v>
      </c>
      <c r="B73" s="221" t="s">
        <v>14</v>
      </c>
      <c r="E73" s="223">
        <v>76</v>
      </c>
      <c r="F73" s="21">
        <f>SUM(F74:F77)</f>
        <v>0</v>
      </c>
      <c r="G73" s="21">
        <f>SUM(G74:G77)</f>
        <v>0</v>
      </c>
      <c r="H73" s="21">
        <f>SUM(F73:G73)</f>
        <v>0</v>
      </c>
    </row>
    <row r="74" spans="1:8" ht="25.5" customHeight="1" x14ac:dyDescent="0.3">
      <c r="B74" s="242" t="s">
        <v>240</v>
      </c>
      <c r="C74" s="576" t="s">
        <v>432</v>
      </c>
      <c r="D74" s="577"/>
      <c r="E74" s="220">
        <v>760</v>
      </c>
      <c r="F74" s="20">
        <f>+'4-Cpt de Gest.-Beheersrekening'!E266+'4-Cpt de Gest.-Beheersrekening'!E267</f>
        <v>0</v>
      </c>
      <c r="G74" s="20">
        <f>+'4-Cpt de Gest.-Beheersrekening'!F266+'4-Cpt de Gest.-Beheersrekening'!F267</f>
        <v>0</v>
      </c>
      <c r="H74" s="20">
        <f>SUM(F74:G74)</f>
        <v>0</v>
      </c>
    </row>
    <row r="75" spans="1:8" x14ac:dyDescent="0.3">
      <c r="B75" s="131" t="s">
        <v>242</v>
      </c>
      <c r="C75" s="131" t="s">
        <v>17</v>
      </c>
      <c r="E75" s="226">
        <v>762</v>
      </c>
      <c r="F75" s="227">
        <f>+'4-Cpt de Gest.-Beheersrekening'!E268</f>
        <v>0</v>
      </c>
      <c r="G75" s="227">
        <f>+'4-Cpt de Gest.-Beheersrekening'!F268</f>
        <v>0</v>
      </c>
      <c r="H75" s="227">
        <f>SUM(F75:G75)</f>
        <v>0</v>
      </c>
    </row>
    <row r="76" spans="1:8" x14ac:dyDescent="0.3">
      <c r="B76" s="131" t="s">
        <v>243</v>
      </c>
      <c r="C76" s="131" t="s">
        <v>27</v>
      </c>
      <c r="E76" s="226">
        <v>763</v>
      </c>
      <c r="F76" s="227">
        <f>+'4-Cpt de Gest.-Beheersrekening'!E269</f>
        <v>0</v>
      </c>
      <c r="G76" s="227">
        <f>+'4-Cpt de Gest.-Beheersrekening'!F269</f>
        <v>0</v>
      </c>
      <c r="H76" s="227">
        <f>SUM(F76:G76)</f>
        <v>0</v>
      </c>
    </row>
    <row r="77" spans="1:8" x14ac:dyDescent="0.3">
      <c r="B77" s="131" t="s">
        <v>224</v>
      </c>
      <c r="C77" s="131" t="s">
        <v>28</v>
      </c>
      <c r="E77" s="228" t="s">
        <v>246</v>
      </c>
      <c r="F77" s="227">
        <f>+'4-Cpt de Gest.-Beheersrekening'!E270</f>
        <v>0</v>
      </c>
      <c r="G77" s="227">
        <f>+'4-Cpt de Gest.-Beheersrekening'!F270</f>
        <v>0</v>
      </c>
      <c r="H77" s="227">
        <f>SUM(F77:G77)</f>
        <v>0</v>
      </c>
    </row>
    <row r="78" spans="1:8" x14ac:dyDescent="0.3">
      <c r="F78" s="19"/>
      <c r="G78" s="19"/>
      <c r="H78" s="19"/>
    </row>
    <row r="79" spans="1:8" s="221" customFormat="1" x14ac:dyDescent="0.3">
      <c r="A79" s="221" t="s">
        <v>640</v>
      </c>
      <c r="B79" s="221" t="s">
        <v>829</v>
      </c>
      <c r="E79" s="223">
        <v>66</v>
      </c>
      <c r="F79" s="21">
        <f>-SUM(F80:F84)</f>
        <v>0</v>
      </c>
      <c r="G79" s="21">
        <f>-SUM(G80:G84)</f>
        <v>0</v>
      </c>
      <c r="H79" s="21">
        <f t="shared" ref="H79:H84" si="3">SUM(F79:G79)</f>
        <v>0</v>
      </c>
    </row>
    <row r="80" spans="1:8" ht="25.5" customHeight="1" x14ac:dyDescent="0.3">
      <c r="B80" s="242" t="s">
        <v>240</v>
      </c>
      <c r="C80" s="576" t="s">
        <v>390</v>
      </c>
      <c r="D80" s="577"/>
      <c r="E80" s="220">
        <v>660</v>
      </c>
      <c r="F80" s="20">
        <f>+'4-Cpt de Gest.-Beheersrekening'!E216+'4-Cpt de Gest.-Beheersrekening'!E217+'4-Cpt de Gest.-Beheersrekening'!E218</f>
        <v>0</v>
      </c>
      <c r="G80" s="20">
        <f>+'4-Cpt de Gest.-Beheersrekening'!F216+'4-Cpt de Gest.-Beheersrekening'!F217+'4-Cpt de Gest.-Beheersrekening'!F218</f>
        <v>0</v>
      </c>
      <c r="H80" s="20">
        <f t="shared" si="3"/>
        <v>0</v>
      </c>
    </row>
    <row r="81" spans="1:8" x14ac:dyDescent="0.3">
      <c r="B81" s="131" t="s">
        <v>242</v>
      </c>
      <c r="C81" s="131" t="s">
        <v>433</v>
      </c>
      <c r="E81" s="226">
        <v>662</v>
      </c>
      <c r="F81" s="227">
        <f>+'4-Cpt de Gest.-Beheersrekening'!E219+'4-Cpt de Gest.-Beheersrekening'!E220</f>
        <v>0</v>
      </c>
      <c r="G81" s="227">
        <f>+'4-Cpt de Gest.-Beheersrekening'!F219+'4-Cpt de Gest.-Beheersrekening'!F220</f>
        <v>0</v>
      </c>
      <c r="H81" s="227">
        <f t="shared" si="3"/>
        <v>0</v>
      </c>
    </row>
    <row r="82" spans="1:8" x14ac:dyDescent="0.3">
      <c r="B82" s="131" t="s">
        <v>243</v>
      </c>
      <c r="C82" s="131" t="s">
        <v>832</v>
      </c>
      <c r="E82" s="226">
        <v>663</v>
      </c>
      <c r="F82" s="227">
        <f>+'4-Cpt de Gest.-Beheersrekening'!E221</f>
        <v>0</v>
      </c>
      <c r="G82" s="227">
        <f>+'4-Cpt de Gest.-Beheersrekening'!F221</f>
        <v>0</v>
      </c>
      <c r="H82" s="227">
        <f t="shared" si="3"/>
        <v>0</v>
      </c>
    </row>
    <row r="83" spans="1:8" x14ac:dyDescent="0.3">
      <c r="B83" s="131" t="s">
        <v>244</v>
      </c>
      <c r="C83" s="131" t="s">
        <v>833</v>
      </c>
      <c r="E83" s="226" t="s">
        <v>249</v>
      </c>
      <c r="F83" s="227">
        <f>+'4-Cpt de Gest.-Beheersrekening'!E222</f>
        <v>0</v>
      </c>
      <c r="G83" s="227">
        <f>+'4-Cpt de Gest.-Beheersrekening'!F222</f>
        <v>0</v>
      </c>
      <c r="H83" s="227">
        <f t="shared" si="3"/>
        <v>0</v>
      </c>
    </row>
    <row r="84" spans="1:8" x14ac:dyDescent="0.3">
      <c r="B84" s="131" t="s">
        <v>248</v>
      </c>
      <c r="C84" s="131" t="s">
        <v>434</v>
      </c>
      <c r="E84" s="228">
        <v>669</v>
      </c>
      <c r="F84" s="227">
        <f>+'4-Cpt de Gest.-Beheersrekening'!E223</f>
        <v>0</v>
      </c>
      <c r="G84" s="227">
        <f>+'4-Cpt de Gest.-Beheersrekening'!F223</f>
        <v>0</v>
      </c>
      <c r="H84" s="227">
        <f t="shared" si="3"/>
        <v>0</v>
      </c>
    </row>
    <row r="85" spans="1:8" x14ac:dyDescent="0.3">
      <c r="E85" s="260"/>
      <c r="F85" s="19"/>
      <c r="G85" s="19"/>
      <c r="H85" s="19"/>
    </row>
    <row r="86" spans="1:8" s="221" customFormat="1" x14ac:dyDescent="0.3">
      <c r="A86" s="244" t="s">
        <v>589</v>
      </c>
      <c r="B86" s="245" t="s">
        <v>428</v>
      </c>
      <c r="C86" s="245"/>
      <c r="D86" s="245"/>
      <c r="E86" s="247" t="s">
        <v>641</v>
      </c>
      <c r="F86" s="248"/>
      <c r="G86" s="249"/>
      <c r="H86" s="21">
        <f>IF(+H70+H71+H73+H79&gt;=0,+H70+H71+H73+H79,)</f>
        <v>0</v>
      </c>
    </row>
    <row r="87" spans="1:8" s="221" customFormat="1" x14ac:dyDescent="0.3">
      <c r="A87" s="264"/>
      <c r="B87" s="251" t="s">
        <v>429</v>
      </c>
      <c r="C87" s="251"/>
      <c r="D87" s="251"/>
      <c r="E87" s="253" t="s">
        <v>642</v>
      </c>
      <c r="F87" s="254"/>
      <c r="G87" s="255"/>
      <c r="H87" s="21">
        <f>IF(+H70+H71+H73+H79&lt;0,+H70+H71+H73+H79,)</f>
        <v>0</v>
      </c>
    </row>
    <row r="88" spans="1:8" s="221" customFormat="1" x14ac:dyDescent="0.3">
      <c r="E88" s="256"/>
      <c r="F88" s="257"/>
      <c r="G88" s="257"/>
      <c r="H88" s="257"/>
    </row>
  </sheetData>
  <sheetProtection password="CB75" sheet="1" objects="1" scenarios="1"/>
  <mergeCells count="12">
    <mergeCell ref="A1:D3"/>
    <mergeCell ref="F1:H1"/>
    <mergeCell ref="C74:D74"/>
    <mergeCell ref="C80:D80"/>
    <mergeCell ref="H37:H38"/>
    <mergeCell ref="C47:D47"/>
    <mergeCell ref="E37:E38"/>
    <mergeCell ref="F37:F38"/>
    <mergeCell ref="G37:G38"/>
    <mergeCell ref="C37:D38"/>
    <mergeCell ref="A52:D54"/>
    <mergeCell ref="F52:H52"/>
  </mergeCells>
  <phoneticPr fontId="3" type="noConversion"/>
  <printOptions horizontalCentered="1"/>
  <pageMargins left="0" right="0" top="0.98425196850393704" bottom="0.78740157480314965" header="0.39370078740157483" footer="0.39370078740157483"/>
  <pageSetup paperSize="9" orientation="portrait" r:id="rId1"/>
  <headerFooter alignWithMargins="0">
    <oddFooter>Page &amp;P</oddFooter>
  </headerFooter>
  <rowBreaks count="1" manualBreakCount="1"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4"/>
  <sheetViews>
    <sheetView showGridLines="0" view="pageBreakPreview" zoomScale="80" zoomScaleNormal="100" zoomScaleSheetLayoutView="80" workbookViewId="0">
      <selection activeCell="H1" sqref="H1"/>
    </sheetView>
  </sheetViews>
  <sheetFormatPr baseColWidth="10" defaultColWidth="10.33203125" defaultRowHeight="13.8" x14ac:dyDescent="0.3"/>
  <cols>
    <col min="1" max="1" width="3" style="131" customWidth="1"/>
    <col min="2" max="2" width="2.6640625" style="131" customWidth="1"/>
    <col min="3" max="3" width="1.88671875" style="131" customWidth="1"/>
    <col min="4" max="4" width="66.109375" style="131" customWidth="1"/>
    <col min="5" max="5" width="11.5546875" style="262" customWidth="1"/>
    <col min="6" max="6" width="12.6640625" style="262" customWidth="1"/>
    <col min="7" max="7" width="15.44140625" style="262" customWidth="1"/>
    <col min="8" max="16384" width="10.33203125" style="131"/>
  </cols>
  <sheetData>
    <row r="1" spans="1:9" s="134" customFormat="1" ht="15" customHeight="1" x14ac:dyDescent="0.25">
      <c r="A1" s="569">
        <f>'1-Don. générales-Algemene geg.'!$C$10</f>
        <v>0</v>
      </c>
      <c r="B1" s="569"/>
      <c r="C1" s="569"/>
      <c r="D1" s="569"/>
      <c r="E1" s="570" t="str">
        <f>"RESERVES AU 
31 DECEMBRE "&amp;'1-Don. générales-Algemene geg.'!$D$4</f>
        <v>RESERVES AU 
31 DECEMBRE N</v>
      </c>
      <c r="F1" s="570"/>
      <c r="G1" s="570"/>
      <c r="H1" s="280"/>
      <c r="I1" s="280"/>
    </row>
    <row r="2" spans="1:9" s="134" customFormat="1" ht="15" customHeight="1" x14ac:dyDescent="0.25">
      <c r="A2" s="569"/>
      <c r="B2" s="569"/>
      <c r="C2" s="569"/>
      <c r="D2" s="569"/>
      <c r="E2" s="570"/>
      <c r="F2" s="570"/>
      <c r="G2" s="570"/>
      <c r="H2" s="137"/>
      <c r="I2" s="137"/>
    </row>
    <row r="3" spans="1:9" s="134" customFormat="1" ht="15" customHeight="1" x14ac:dyDescent="0.25">
      <c r="A3" s="569"/>
      <c r="B3" s="569"/>
      <c r="C3" s="569"/>
      <c r="D3" s="569"/>
      <c r="E3" s="136"/>
      <c r="H3" s="137"/>
      <c r="I3" s="137"/>
    </row>
    <row r="4" spans="1:9" s="134" customFormat="1" ht="9" customHeight="1" x14ac:dyDescent="0.25">
      <c r="D4" s="136"/>
      <c r="E4" s="136"/>
      <c r="H4" s="137"/>
      <c r="I4" s="137"/>
    </row>
    <row r="5" spans="1:9" s="267" customFormat="1" ht="18" x14ac:dyDescent="0.35">
      <c r="A5" s="265" t="s">
        <v>393</v>
      </c>
      <c r="B5" s="266"/>
      <c r="C5" s="266"/>
      <c r="E5" s="37"/>
      <c r="F5" s="37"/>
      <c r="G5" s="37"/>
    </row>
    <row r="6" spans="1:9" ht="7.5" customHeight="1" x14ac:dyDescent="0.3"/>
    <row r="7" spans="1:9" s="270" customFormat="1" ht="15.6" x14ac:dyDescent="0.3">
      <c r="A7" s="268" t="s">
        <v>596</v>
      </c>
      <c r="B7" s="269" t="str">
        <f>"SOLDE DE DEBUT DU 1 JANVIER "&amp;'1-Don. générales-Algemene geg.'!$D$4</f>
        <v>SOLDE DE DEBUT DU 1 JANVIER N</v>
      </c>
      <c r="E7" s="262"/>
      <c r="F7" s="262"/>
      <c r="G7" s="271">
        <f>+'4-Cpt de Gest.-Beheersrekening'!E285</f>
        <v>0</v>
      </c>
    </row>
    <row r="8" spans="1:9" ht="9" customHeight="1" x14ac:dyDescent="0.3"/>
    <row r="9" spans="1:9" s="270" customFormat="1" ht="15.6" x14ac:dyDescent="0.3">
      <c r="A9" s="268" t="s">
        <v>644</v>
      </c>
      <c r="B9" s="269" t="s">
        <v>394</v>
      </c>
      <c r="E9" s="262"/>
      <c r="F9" s="262"/>
      <c r="G9" s="271">
        <f>SUM(F10:F11)</f>
        <v>0</v>
      </c>
    </row>
    <row r="10" spans="1:9" x14ac:dyDescent="0.3">
      <c r="B10" s="131" t="s">
        <v>240</v>
      </c>
      <c r="C10" s="272" t="s">
        <v>396</v>
      </c>
      <c r="F10" s="227">
        <f>'4-Cpt de Gest.-Beheersrekening'!G277+'4-Cpt de Gest.-Beheersrekening'!G276</f>
        <v>0</v>
      </c>
    </row>
    <row r="11" spans="1:9" x14ac:dyDescent="0.3">
      <c r="B11" s="131" t="s">
        <v>241</v>
      </c>
      <c r="C11" s="272" t="s">
        <v>40</v>
      </c>
      <c r="F11" s="227">
        <f>IF('4-Cpt de Gest.-Beheersrekening'!E288&gt;=0,'4-Cpt de Gest.-Beheersrekening'!E288,)</f>
        <v>0</v>
      </c>
    </row>
    <row r="12" spans="1:9" ht="9.75" customHeight="1" x14ac:dyDescent="0.3"/>
    <row r="13" spans="1:9" s="270" customFormat="1" ht="15.6" x14ac:dyDescent="0.3">
      <c r="A13" s="268" t="s">
        <v>631</v>
      </c>
      <c r="B13" s="269" t="s">
        <v>402</v>
      </c>
      <c r="E13" s="262"/>
      <c r="F13" s="262"/>
      <c r="G13" s="271">
        <f>-SUM(F14:F16)</f>
        <v>0</v>
      </c>
    </row>
    <row r="14" spans="1:9" x14ac:dyDescent="0.3">
      <c r="B14" s="131" t="s">
        <v>240</v>
      </c>
      <c r="C14" s="272" t="s">
        <v>310</v>
      </c>
      <c r="F14" s="227">
        <f>+'4-Cpt de Gest.-Beheersrekening'!G280</f>
        <v>0</v>
      </c>
    </row>
    <row r="15" spans="1:9" x14ac:dyDescent="0.3">
      <c r="B15" s="131" t="s">
        <v>241</v>
      </c>
      <c r="C15" s="272" t="s">
        <v>32</v>
      </c>
      <c r="F15" s="227">
        <f>+'4-Cpt de Gest.-Beheersrekening'!G276</f>
        <v>0</v>
      </c>
    </row>
    <row r="16" spans="1:9" x14ac:dyDescent="0.3">
      <c r="B16" s="131" t="s">
        <v>242</v>
      </c>
      <c r="C16" s="272" t="s">
        <v>40</v>
      </c>
      <c r="F16" s="227">
        <f>IF('4-Cpt de Gest.-Beheersrekening'!E288&lt;0,-'4-Cpt de Gest.-Beheersrekening'!E288,)</f>
        <v>0</v>
      </c>
    </row>
    <row r="17" spans="1:7" ht="10.5" customHeight="1" x14ac:dyDescent="0.3"/>
    <row r="18" spans="1:7" s="270" customFormat="1" ht="15.6" x14ac:dyDescent="0.3">
      <c r="A18" s="268" t="s">
        <v>634</v>
      </c>
      <c r="B18" s="269" t="str">
        <f>"SOLDE FINAL AU 31 DECEMBRE "&amp;'1-Don. générales-Algemene geg.'!$D$4</f>
        <v>SOLDE FINAL AU 31 DECEMBRE N</v>
      </c>
      <c r="E18" s="262"/>
      <c r="F18" s="262" t="str">
        <f>IF(G18='4-Cpt de Gest.-Beheersrekening'!E290,"","FAUTE")</f>
        <v/>
      </c>
      <c r="G18" s="271">
        <f>+G7+G9+G13</f>
        <v>0</v>
      </c>
    </row>
    <row r="19" spans="1:7" ht="12" customHeight="1" thickBot="1" x14ac:dyDescent="0.35">
      <c r="A19" s="273"/>
      <c r="B19" s="273"/>
      <c r="C19" s="273"/>
      <c r="D19" s="273"/>
      <c r="E19" s="274"/>
      <c r="F19" s="274"/>
      <c r="G19" s="274"/>
    </row>
    <row r="20" spans="1:7" ht="9" customHeight="1" thickTop="1" x14ac:dyDescent="0.3"/>
    <row r="21" spans="1:7" s="267" customFormat="1" ht="18" x14ac:dyDescent="0.35">
      <c r="A21" s="265" t="s">
        <v>395</v>
      </c>
      <c r="B21" s="266"/>
      <c r="C21" s="266"/>
      <c r="E21" s="37"/>
      <c r="F21" s="37"/>
      <c r="G21" s="37"/>
    </row>
    <row r="23" spans="1:7" s="270" customFormat="1" ht="15.6" x14ac:dyDescent="0.3">
      <c r="A23" s="268" t="s">
        <v>596</v>
      </c>
      <c r="B23" s="269" t="str">
        <f>"SOLDE DE DEBUT DU 1 JANVIER "&amp;'1-Don. générales-Algemene geg.'!$D$4</f>
        <v>SOLDE DE DEBUT DU 1 JANVIER N</v>
      </c>
      <c r="E23" s="262"/>
      <c r="F23" s="262"/>
      <c r="G23" s="271">
        <f>+'3-Fonds de Réserve-Reservefonds'!E38</f>
        <v>0</v>
      </c>
    </row>
    <row r="25" spans="1:7" s="270" customFormat="1" ht="15.6" x14ac:dyDescent="0.3">
      <c r="A25" s="268" t="s">
        <v>644</v>
      </c>
      <c r="B25" s="269" t="s">
        <v>394</v>
      </c>
      <c r="E25" s="262"/>
      <c r="F25" s="262"/>
      <c r="G25" s="271">
        <f>SUM(F27:F36)</f>
        <v>0</v>
      </c>
    </row>
    <row r="27" spans="1:7" x14ac:dyDescent="0.3">
      <c r="B27" s="131" t="s">
        <v>240</v>
      </c>
      <c r="C27" s="272" t="s">
        <v>784</v>
      </c>
      <c r="F27" s="227">
        <f>+'3-Fonds de Réserve-Reservefonds'!E24</f>
        <v>0</v>
      </c>
    </row>
    <row r="28" spans="1:7" x14ac:dyDescent="0.3">
      <c r="B28" s="131" t="s">
        <v>241</v>
      </c>
      <c r="C28" s="272" t="s">
        <v>785</v>
      </c>
      <c r="D28" s="272"/>
      <c r="F28" s="227">
        <f>+'3-Fonds de Réserve-Reservefonds'!E25</f>
        <v>0</v>
      </c>
    </row>
    <row r="29" spans="1:7" x14ac:dyDescent="0.3">
      <c r="B29" s="131" t="s">
        <v>242</v>
      </c>
      <c r="C29" s="272" t="str">
        <f>'3-Fonds de Réserve-Reservefonds'!D26</f>
        <v>Quote-part de l'avoir du fonds de réserve d' une caisse fédérale</v>
      </c>
      <c r="F29" s="227">
        <f>+'3-Fonds de Réserve-Reservefonds'!E26</f>
        <v>0</v>
      </c>
    </row>
    <row r="30" spans="1:7" x14ac:dyDescent="0.3">
      <c r="B30" s="131" t="s">
        <v>243</v>
      </c>
      <c r="C30" s="272" t="s">
        <v>397</v>
      </c>
      <c r="D30" s="272"/>
      <c r="F30" s="227">
        <f>+'3-Fonds de Réserve-Reservefonds'!E27</f>
        <v>0</v>
      </c>
    </row>
    <row r="31" spans="1:7" x14ac:dyDescent="0.3">
      <c r="B31" s="131" t="s">
        <v>244</v>
      </c>
      <c r="C31" s="272" t="s">
        <v>398</v>
      </c>
      <c r="F31" s="227">
        <f>+'3-Fonds de Réserve-Reservefonds'!E28</f>
        <v>0</v>
      </c>
    </row>
    <row r="32" spans="1:7" x14ac:dyDescent="0.3">
      <c r="B32" s="131" t="s">
        <v>248</v>
      </c>
      <c r="C32" s="272" t="str">
        <f>'3-Fonds de Réserve-Reservefonds'!D29</f>
        <v xml:space="preserve">Transfert d' une partie de la subvention globale pour frais admin. ou de tout autre moyen déterminé par les SCR </v>
      </c>
      <c r="D32" s="272"/>
      <c r="F32" s="227">
        <f>+'3-Fonds de Réserve-Reservefonds'!E29</f>
        <v>0</v>
      </c>
    </row>
    <row r="33" spans="1:7" x14ac:dyDescent="0.3">
      <c r="B33" s="131" t="s">
        <v>643</v>
      </c>
      <c r="C33" s="272" t="s">
        <v>37</v>
      </c>
      <c r="D33" s="272"/>
      <c r="F33" s="227">
        <f>+'3-Fonds de Réserve-Reservefonds'!E30</f>
        <v>0</v>
      </c>
    </row>
    <row r="34" spans="1:7" x14ac:dyDescent="0.3">
      <c r="B34" s="131" t="s">
        <v>630</v>
      </c>
      <c r="C34" s="272" t="s">
        <v>38</v>
      </c>
      <c r="D34" s="272"/>
      <c r="F34" s="227">
        <f>+'3-Fonds de Réserve-Reservefonds'!E31</f>
        <v>0</v>
      </c>
    </row>
    <row r="35" spans="1:7" x14ac:dyDescent="0.3">
      <c r="B35" s="131" t="s">
        <v>596</v>
      </c>
      <c r="C35" s="272" t="str">
        <f>'3-Fonds de Réserve-Reservefonds'!D32</f>
        <v>Transfert en provenance de la réserve administrative</v>
      </c>
      <c r="D35" s="272"/>
      <c r="F35" s="227">
        <f>+'3-Fonds de Réserve-Reservefonds'!E32</f>
        <v>0</v>
      </c>
    </row>
    <row r="36" spans="1:7" x14ac:dyDescent="0.3">
      <c r="B36" s="131" t="s">
        <v>880</v>
      </c>
      <c r="C36" s="272" t="s">
        <v>40</v>
      </c>
      <c r="D36" s="272"/>
      <c r="F36" s="227">
        <f>IF('3-Fonds de Réserve-Reservefonds'!E41&gt;=0,'3-Fonds de Réserve-Reservefonds'!E41,)</f>
        <v>0</v>
      </c>
    </row>
    <row r="38" spans="1:7" s="270" customFormat="1" ht="15.6" x14ac:dyDescent="0.3">
      <c r="A38" s="268" t="s">
        <v>631</v>
      </c>
      <c r="B38" s="269" t="s">
        <v>402</v>
      </c>
      <c r="E38" s="262"/>
      <c r="F38" s="262"/>
      <c r="G38" s="271">
        <f>-SUM(F40:F54)</f>
        <v>0</v>
      </c>
    </row>
    <row r="40" spans="1:7" x14ac:dyDescent="0.3">
      <c r="B40" s="131" t="s">
        <v>240</v>
      </c>
      <c r="C40" s="131" t="s">
        <v>399</v>
      </c>
      <c r="F40" s="227">
        <f>SUM(E41:E44)</f>
        <v>0</v>
      </c>
    </row>
    <row r="41" spans="1:7" x14ac:dyDescent="0.3">
      <c r="C41" s="131" t="s">
        <v>598</v>
      </c>
      <c r="D41" s="131" t="s">
        <v>766</v>
      </c>
      <c r="E41" s="227">
        <f>+'3-Fonds de Réserve-Reservefonds'!E8</f>
        <v>0</v>
      </c>
    </row>
    <row r="42" spans="1:7" x14ac:dyDescent="0.3">
      <c r="C42" s="131" t="s">
        <v>599</v>
      </c>
      <c r="D42" s="508" t="str">
        <f>'3-Fonds de Réserve-Reservefonds'!D9</f>
        <v>Sommes non mises en recouvrement en raison de la prescription fixée par ordonnance</v>
      </c>
      <c r="E42" s="227">
        <f>+'3-Fonds de Réserve-Reservefonds'!E9</f>
        <v>0</v>
      </c>
    </row>
    <row r="43" spans="1:7" x14ac:dyDescent="0.3">
      <c r="C43" s="131" t="s">
        <v>600</v>
      </c>
      <c r="D43" s="508" t="str">
        <f>'3-Fonds de Réserve-Reservefonds'!D10</f>
        <v>Sommes non mises en recouvrement en raison d' une erreur administrative</v>
      </c>
      <c r="E43" s="227">
        <f>+'3-Fonds de Réserve-Reservefonds'!E10</f>
        <v>0</v>
      </c>
    </row>
    <row r="44" spans="1:7" x14ac:dyDescent="0.3">
      <c r="C44" s="131" t="s">
        <v>601</v>
      </c>
      <c r="D44" s="131" t="s">
        <v>769</v>
      </c>
      <c r="E44" s="227">
        <f>+'3-Fonds de Réserve-Reservefonds'!E11</f>
        <v>0</v>
      </c>
    </row>
    <row r="45" spans="1:7" x14ac:dyDescent="0.3">
      <c r="C45" s="272"/>
      <c r="D45" s="272"/>
      <c r="F45" s="19"/>
    </row>
    <row r="46" spans="1:7" s="242" customFormat="1" ht="26.25" customHeight="1" x14ac:dyDescent="0.3">
      <c r="B46" s="242" t="s">
        <v>241</v>
      </c>
      <c r="C46" s="583" t="s">
        <v>770</v>
      </c>
      <c r="D46" s="583"/>
      <c r="E46" s="262"/>
      <c r="F46" s="227">
        <f>+'3-Fonds de Réserve-Reservefonds'!E12</f>
        <v>0</v>
      </c>
      <c r="G46" s="262"/>
    </row>
    <row r="47" spans="1:7" s="242" customFormat="1" x14ac:dyDescent="0.3">
      <c r="B47" s="242" t="s">
        <v>242</v>
      </c>
      <c r="C47" s="583" t="s">
        <v>771</v>
      </c>
      <c r="D47" s="583"/>
      <c r="E47" s="262"/>
      <c r="F47" s="227">
        <f>+'3-Fonds de Réserve-Reservefonds'!E13</f>
        <v>0</v>
      </c>
      <c r="G47" s="262"/>
    </row>
    <row r="48" spans="1:7" x14ac:dyDescent="0.3">
      <c r="B48" s="131" t="s">
        <v>243</v>
      </c>
      <c r="C48" s="131" t="s">
        <v>400</v>
      </c>
      <c r="F48" s="227">
        <f>+'3-Fonds de Réserve-Reservefonds'!E14+'3-Fonds de Réserve-Reservefonds'!E15</f>
        <v>0</v>
      </c>
    </row>
    <row r="49" spans="1:7" x14ac:dyDescent="0.3">
      <c r="B49" s="131" t="s">
        <v>244</v>
      </c>
      <c r="C49" s="131" t="s">
        <v>401</v>
      </c>
      <c r="F49" s="227">
        <f>'3-Fonds de Réserve-Reservefonds'!E16</f>
        <v>0</v>
      </c>
    </row>
    <row r="50" spans="1:7" x14ac:dyDescent="0.3">
      <c r="B50" s="131" t="s">
        <v>248</v>
      </c>
      <c r="C50" s="131" t="s">
        <v>781</v>
      </c>
      <c r="F50" s="227">
        <f>'3-Fonds de Réserve-Reservefonds'!E17</f>
        <v>0</v>
      </c>
    </row>
    <row r="51" spans="1:7" x14ac:dyDescent="0.3">
      <c r="B51" s="131" t="s">
        <v>643</v>
      </c>
      <c r="C51" s="131" t="s">
        <v>782</v>
      </c>
      <c r="F51" s="227">
        <f>'3-Fonds de Réserve-Reservefonds'!E18</f>
        <v>0</v>
      </c>
    </row>
    <row r="52" spans="1:7" s="497" customFormat="1" x14ac:dyDescent="0.3">
      <c r="B52" s="497" t="s">
        <v>630</v>
      </c>
      <c r="C52" s="497" t="s">
        <v>892</v>
      </c>
      <c r="E52" s="262"/>
      <c r="F52" s="227">
        <f>'3-Fonds de Réserve-Reservefonds'!E19</f>
        <v>0</v>
      </c>
      <c r="G52" s="262"/>
    </row>
    <row r="53" spans="1:7" s="497" customFormat="1" x14ac:dyDescent="0.3">
      <c r="B53" s="497" t="s">
        <v>596</v>
      </c>
      <c r="C53" s="497" t="s">
        <v>893</v>
      </c>
      <c r="E53" s="262"/>
      <c r="F53" s="227">
        <f>'3-Fonds de Réserve-Reservefonds'!E20</f>
        <v>0</v>
      </c>
      <c r="G53" s="262"/>
    </row>
    <row r="54" spans="1:7" x14ac:dyDescent="0.3">
      <c r="B54" s="497" t="s">
        <v>880</v>
      </c>
      <c r="C54" s="272" t="s">
        <v>40</v>
      </c>
      <c r="D54" s="272"/>
      <c r="F54" s="227">
        <f>IF('3-Fonds de Réserve-Reservefonds'!E41&lt;0,-'3-Fonds de Réserve-Reservefonds'!E41,)</f>
        <v>0</v>
      </c>
    </row>
    <row r="56" spans="1:7" s="270" customFormat="1" ht="15.6" x14ac:dyDescent="0.3">
      <c r="A56" s="268" t="s">
        <v>634</v>
      </c>
      <c r="B56" s="269" t="str">
        <f>"SOLDE FINAL AU 31 DECEMBRE "&amp;'1-Don. générales-Algemene geg.'!$D$4</f>
        <v>SOLDE FINAL AU 31 DECEMBRE N</v>
      </c>
      <c r="E56" s="262"/>
      <c r="F56" s="262" t="str">
        <f>IF(G56='3-Fonds de Réserve-Reservefonds'!E43,"","FAUTE")</f>
        <v/>
      </c>
      <c r="G56" s="271">
        <f>G23+G25+G38</f>
        <v>0</v>
      </c>
    </row>
    <row r="57" spans="1:7" ht="8.25" customHeight="1" thickBot="1" x14ac:dyDescent="0.35">
      <c r="A57" s="273"/>
      <c r="B57" s="273"/>
      <c r="C57" s="273"/>
      <c r="D57" s="273"/>
      <c r="E57" s="274"/>
      <c r="F57" s="274"/>
      <c r="G57" s="274"/>
    </row>
    <row r="58" spans="1:7" ht="6.75" customHeight="1" thickTop="1" x14ac:dyDescent="0.3"/>
    <row r="59" spans="1:7" s="267" customFormat="1" ht="18" x14ac:dyDescent="0.35">
      <c r="A59" s="265" t="s">
        <v>316</v>
      </c>
      <c r="B59" s="266"/>
      <c r="C59" s="266"/>
      <c r="E59" s="37"/>
      <c r="F59" s="37"/>
      <c r="G59" s="37"/>
    </row>
    <row r="60" spans="1:7" ht="8.25" customHeight="1" x14ac:dyDescent="0.3"/>
    <row r="61" spans="1:7" x14ac:dyDescent="0.3">
      <c r="B61" s="131" t="s">
        <v>596</v>
      </c>
      <c r="C61" s="131" t="s">
        <v>317</v>
      </c>
      <c r="F61" s="227">
        <f>IF('8-Cpt Résultat-Resultatenrek.'!H86&gt;0,'8-Cpt Résultat-Resultatenrek.'!H86,'8-Cpt Résultat-Resultatenrek.'!H87)</f>
        <v>0</v>
      </c>
    </row>
    <row r="62" spans="1:7" x14ac:dyDescent="0.3">
      <c r="B62" s="131" t="s">
        <v>644</v>
      </c>
      <c r="C62" s="131" t="s">
        <v>318</v>
      </c>
      <c r="F62" s="227">
        <f>IF('3-Fonds de Réserve-Reservefonds'!E21&gt;0,'3-Fonds de Réserve-Reservefonds'!E21,'3-Fonds de Réserve-Reservefonds'!E33)</f>
        <v>0</v>
      </c>
    </row>
    <row r="63" spans="1:7" ht="5.25" customHeight="1" x14ac:dyDescent="0.3"/>
    <row r="64" spans="1:7" s="268" customFormat="1" ht="15.6" x14ac:dyDescent="0.3">
      <c r="B64" s="268" t="s">
        <v>631</v>
      </c>
      <c r="C64" s="268" t="s">
        <v>112</v>
      </c>
      <c r="E64" s="76"/>
      <c r="F64" s="76"/>
      <c r="G64" s="271">
        <f>SUM(F61:F62)</f>
        <v>0</v>
      </c>
    </row>
  </sheetData>
  <sheetProtection password="CB75" sheet="1" objects="1" scenarios="1"/>
  <mergeCells count="4">
    <mergeCell ref="E1:G2"/>
    <mergeCell ref="C47:D47"/>
    <mergeCell ref="C46:D46"/>
    <mergeCell ref="A1:D3"/>
  </mergeCells>
  <phoneticPr fontId="3" type="noConversion"/>
  <printOptions horizontalCentered="1"/>
  <pageMargins left="0" right="0" top="0.35433070866141736" bottom="0.39370078740157483" header="0.39370078740157483" footer="0.39370078740157483"/>
  <pageSetup paperSize="9" scale="94" orientation="portrait" horizontalDpi="4294967293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7</vt:i4>
      </vt:variant>
    </vt:vector>
  </HeadingPairs>
  <TitlesOfParts>
    <vt:vector size="26" baseType="lpstr">
      <vt:lpstr>1-Don. générales-Algemene geg.</vt:lpstr>
      <vt:lpstr>2-Bilan-Balans</vt:lpstr>
      <vt:lpstr>3-Fonds de Réserve-Reservefonds</vt:lpstr>
      <vt:lpstr>4-Cpt de Gest.-Beheersrekening</vt:lpstr>
      <vt:lpstr>5-Bilan total-Balans totaal</vt:lpstr>
      <vt:lpstr>6-Bilan AF-Balans KB</vt:lpstr>
      <vt:lpstr>7-Bilan Gestion-Balans Beheer</vt:lpstr>
      <vt:lpstr>8-Cpt Résultat-Resultatenrek.</vt:lpstr>
      <vt:lpstr>9-Réserves-Reserves</vt:lpstr>
      <vt:lpstr>10-C-asbl 1</vt:lpstr>
      <vt:lpstr>11-C-asbl 2.1</vt:lpstr>
      <vt:lpstr>12-C-asbl 2.2</vt:lpstr>
      <vt:lpstr>13-C-asbl 3.1</vt:lpstr>
      <vt:lpstr>14-C-asbl 3.2</vt:lpstr>
      <vt:lpstr>15-C-asbl 4</vt:lpstr>
      <vt:lpstr>16-Etat 5.16</vt:lpstr>
      <vt:lpstr>17-Ex précédent-Vorig boekjaar</vt:lpstr>
      <vt:lpstr>18-Ex préc.-Vorig boekjaar (2)</vt:lpstr>
      <vt:lpstr>19-Ex préc.-Vorig boekjaar (3)</vt:lpstr>
      <vt:lpstr>'10-C-asbl 1'!_ftn1</vt:lpstr>
      <vt:lpstr>'10-C-asbl 1'!_ftnref1</vt:lpstr>
      <vt:lpstr>'12-C-asbl 2.2'!_Ref126655492</vt:lpstr>
      <vt:lpstr>'10-C-asbl 1'!_Ref12781732</vt:lpstr>
      <vt:lpstr>'11-C-asbl 2.1'!Zone_d_impression</vt:lpstr>
      <vt:lpstr>'18-Ex préc.-Vorig boekjaar (2)'!Zone_d_impression</vt:lpstr>
      <vt:lpstr>'3-Fonds de Réserve-Reservefonds'!Zone_d_impression</vt:lpstr>
    </vt:vector>
  </TitlesOfParts>
  <Company>ONAFTS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ONAFTS</dc:creator>
  <cp:lastModifiedBy>Yacine Wright</cp:lastModifiedBy>
  <cp:lastPrinted>2021-06-02T09:09:32Z</cp:lastPrinted>
  <dcterms:created xsi:type="dcterms:W3CDTF">2003-01-16T09:57:45Z</dcterms:created>
  <dcterms:modified xsi:type="dcterms:W3CDTF">2025-02-06T10:08:35Z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